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https://pagov-my.sharepoint.com/personal/nchinapoo_pa_gov/Documents/NEW PROCUREMENTS/RFA - 06-24 - Philly MAPT/FINAL RFA DOCS/Drafts/New Appendix B - Cost Submittal/"/>
    </mc:Choice>
  </mc:AlternateContent>
  <xr:revisionPtr revIDLastSave="17" documentId="13_ncr:1_{00504698-A282-4CB0-8984-F41512B4D9F4}" xr6:coauthVersionLast="47" xr6:coauthVersionMax="47" xr10:uidLastSave="{F85AC06D-C355-4FEE-B947-39DE17CD682D}"/>
  <bookViews>
    <workbookView xWindow="-110" yWindow="-110" windowWidth="19420" windowHeight="11500" tabRatio="863" xr2:uid="{00000000-000D-0000-FFFF-FFFF00000000}"/>
  </bookViews>
  <sheets>
    <sheet name="Instructions" sheetId="1" r:id="rId1"/>
    <sheet name="Cost Summary" sheetId="4" r:id="rId2"/>
    <sheet name="I-Mirror" sheetId="2" r:id="rId3"/>
    <sheet name="J-Cost" sheetId="3" r:id="rId4"/>
  </sheets>
  <definedNames>
    <definedName name="_xlnm._FilterDatabase" localSheetId="3" hidden="1">'J-Cost'!$A$9:$M$15</definedName>
    <definedName name="_xlnm.Print_Area" localSheetId="2">'I-Mirror'!$A$1:$N$187</definedName>
    <definedName name="_xlnm.Print_Area" localSheetId="3">'J-Cost'!$A$1:$M$142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6" i="3" l="1"/>
  <c r="M66" i="3"/>
  <c r="C15" i="3"/>
  <c r="B38" i="2"/>
  <c r="B33" i="2"/>
  <c r="B27" i="2" l="1"/>
  <c r="B54" i="2"/>
  <c r="D27" i="4" l="1"/>
  <c r="D26" i="4"/>
  <c r="B97" i="2"/>
  <c r="B126" i="2" s="1"/>
  <c r="B155" i="2" s="1"/>
  <c r="B184" i="2" s="1"/>
  <c r="B40" i="2" l="1"/>
  <c r="B37" i="2"/>
  <c r="B41" i="2" s="1"/>
  <c r="B170" i="2" l="1"/>
  <c r="B141" i="2"/>
  <c r="B112" i="2"/>
  <c r="B83" i="2"/>
  <c r="N184" i="2"/>
  <c r="M184" i="2"/>
  <c r="L184" i="2"/>
  <c r="K184" i="2"/>
  <c r="J184" i="2"/>
  <c r="I184" i="2"/>
  <c r="H184" i="2"/>
  <c r="G184" i="2"/>
  <c r="F184" i="2"/>
  <c r="E184" i="2"/>
  <c r="D184" i="2"/>
  <c r="C184" i="2"/>
  <c r="N155" i="2"/>
  <c r="M155" i="2"/>
  <c r="L155" i="2"/>
  <c r="K155" i="2"/>
  <c r="J155" i="2"/>
  <c r="I155" i="2"/>
  <c r="H155" i="2"/>
  <c r="G155" i="2"/>
  <c r="F155" i="2"/>
  <c r="E155" i="2"/>
  <c r="D155" i="2"/>
  <c r="C155" i="2"/>
  <c r="N126" i="2"/>
  <c r="M126" i="2"/>
  <c r="L126" i="2"/>
  <c r="K126" i="2"/>
  <c r="J126" i="2"/>
  <c r="I126" i="2"/>
  <c r="H126" i="2"/>
  <c r="G126" i="2"/>
  <c r="F126" i="2"/>
  <c r="E126" i="2"/>
  <c r="D126" i="2"/>
  <c r="C126" i="2"/>
  <c r="N97" i="2"/>
  <c r="M97" i="2"/>
  <c r="L97" i="2"/>
  <c r="K97" i="2"/>
  <c r="J97" i="2"/>
  <c r="I97" i="2"/>
  <c r="H97" i="2"/>
  <c r="G97" i="2"/>
  <c r="F97" i="2"/>
  <c r="E97" i="2"/>
  <c r="D97" i="2"/>
  <c r="C97" i="2"/>
  <c r="N68" i="2"/>
  <c r="M68" i="2"/>
  <c r="L68" i="2"/>
  <c r="K68" i="2"/>
  <c r="J68" i="2"/>
  <c r="I68" i="2"/>
  <c r="H68" i="2"/>
  <c r="G68" i="2"/>
  <c r="F68" i="2"/>
  <c r="E68" i="2"/>
  <c r="D68" i="2"/>
  <c r="C68" i="2"/>
  <c r="N25" i="2"/>
  <c r="N54" i="2" s="1"/>
  <c r="M25" i="2"/>
  <c r="M54" i="2" s="1"/>
  <c r="L25" i="2"/>
  <c r="L112" i="2" s="1"/>
  <c r="K25" i="2"/>
  <c r="K170" i="2" s="1"/>
  <c r="J25" i="2"/>
  <c r="J170" i="2" s="1"/>
  <c r="I25" i="2"/>
  <c r="I83" i="2" s="1"/>
  <c r="H25" i="2"/>
  <c r="H170" i="2" s="1"/>
  <c r="G25" i="2"/>
  <c r="G141" i="2" s="1"/>
  <c r="F25" i="2"/>
  <c r="F54" i="2" s="1"/>
  <c r="E25" i="2"/>
  <c r="E54" i="2" s="1"/>
  <c r="D25" i="2"/>
  <c r="D112" i="2" s="1"/>
  <c r="C25" i="2"/>
  <c r="C112" i="2" l="1"/>
  <c r="C26" i="2"/>
  <c r="D26" i="2" s="1"/>
  <c r="E26" i="2" s="1"/>
  <c r="F26" i="2" s="1"/>
  <c r="G26" i="2" s="1"/>
  <c r="H26" i="2" s="1"/>
  <c r="I26" i="2" s="1"/>
  <c r="J26" i="2" s="1"/>
  <c r="K26" i="2" s="1"/>
  <c r="L26" i="2" s="1"/>
  <c r="M26" i="2" s="1"/>
  <c r="G83" i="2"/>
  <c r="M112" i="2"/>
  <c r="N112" i="2"/>
  <c r="J54" i="2"/>
  <c r="J112" i="2"/>
  <c r="H141" i="2"/>
  <c r="G54" i="2"/>
  <c r="E112" i="2"/>
  <c r="I141" i="2"/>
  <c r="J83" i="2"/>
  <c r="H54" i="2"/>
  <c r="F112" i="2"/>
  <c r="J141" i="2"/>
  <c r="I54" i="2"/>
  <c r="G112" i="2"/>
  <c r="L170" i="2"/>
  <c r="M170" i="2"/>
  <c r="N170" i="2"/>
  <c r="C170" i="2"/>
  <c r="K83" i="2"/>
  <c r="D170" i="2"/>
  <c r="E83" i="2"/>
  <c r="M83" i="2"/>
  <c r="H112" i="2"/>
  <c r="C141" i="2"/>
  <c r="K141" i="2"/>
  <c r="F170" i="2"/>
  <c r="C54" i="2"/>
  <c r="K54" i="2"/>
  <c r="F83" i="2"/>
  <c r="N83" i="2"/>
  <c r="I112" i="2"/>
  <c r="D141" i="2"/>
  <c r="L141" i="2"/>
  <c r="G170" i="2"/>
  <c r="C83" i="2"/>
  <c r="D83" i="2"/>
  <c r="E170" i="2"/>
  <c r="D54" i="2"/>
  <c r="E141" i="2"/>
  <c r="M141" i="2"/>
  <c r="H83" i="2"/>
  <c r="K112" i="2"/>
  <c r="F141" i="2"/>
  <c r="N141" i="2"/>
  <c r="I170" i="2"/>
  <c r="L83" i="2"/>
  <c r="L54" i="2"/>
  <c r="N179" i="2"/>
  <c r="N150" i="2"/>
  <c r="N121" i="2"/>
  <c r="N92" i="2"/>
  <c r="B95" i="2"/>
  <c r="B98" i="2" s="1"/>
  <c r="N63" i="2"/>
  <c r="M66" i="2"/>
  <c r="M69" i="2" s="1"/>
  <c r="L66" i="2"/>
  <c r="L69" i="2" s="1"/>
  <c r="K66" i="2"/>
  <c r="K69" i="2" s="1"/>
  <c r="J66" i="2"/>
  <c r="J69" i="2" s="1"/>
  <c r="I66" i="2"/>
  <c r="I69" i="2" s="1"/>
  <c r="H66" i="2"/>
  <c r="H69" i="2" s="1"/>
  <c r="G66" i="2"/>
  <c r="G69" i="2" s="1"/>
  <c r="F66" i="2"/>
  <c r="F69" i="2" s="1"/>
  <c r="E66" i="2"/>
  <c r="E69" i="2" s="1"/>
  <c r="D66" i="2"/>
  <c r="D69" i="2" s="1"/>
  <c r="C66" i="2"/>
  <c r="C69" i="2" s="1"/>
  <c r="B66" i="2"/>
  <c r="B69" i="2" s="1"/>
  <c r="N34" i="2"/>
  <c r="M37" i="2"/>
  <c r="M40" i="2" s="1"/>
  <c r="L37" i="2"/>
  <c r="L40" i="2" s="1"/>
  <c r="K37" i="2"/>
  <c r="K40" i="2" s="1"/>
  <c r="J37" i="2"/>
  <c r="J40" i="2" s="1"/>
  <c r="I37" i="2"/>
  <c r="I40" i="2" s="1"/>
  <c r="H37" i="2"/>
  <c r="H40" i="2" s="1"/>
  <c r="G37" i="2"/>
  <c r="G40" i="2" s="1"/>
  <c r="F37" i="2"/>
  <c r="F40" i="2" s="1"/>
  <c r="E37" i="2"/>
  <c r="E40" i="2" s="1"/>
  <c r="D37" i="2"/>
  <c r="D40" i="2" s="1"/>
  <c r="C37" i="2"/>
  <c r="C40" i="2" s="1"/>
  <c r="N122" i="2"/>
  <c r="N123" i="2" l="1"/>
  <c r="M138" i="3" l="1"/>
  <c r="K136" i="3"/>
  <c r="I136" i="3"/>
  <c r="G136" i="3"/>
  <c r="E136" i="3"/>
  <c r="C136" i="3"/>
  <c r="M135" i="3"/>
  <c r="M134" i="3"/>
  <c r="M131" i="3"/>
  <c r="K129" i="3"/>
  <c r="I129" i="3"/>
  <c r="G129" i="3"/>
  <c r="E129" i="3"/>
  <c r="C129" i="3"/>
  <c r="M128" i="3"/>
  <c r="M127" i="3"/>
  <c r="M126" i="3"/>
  <c r="K123" i="3"/>
  <c r="I123" i="3"/>
  <c r="G123" i="3"/>
  <c r="E123" i="3"/>
  <c r="C123" i="3"/>
  <c r="M122" i="3"/>
  <c r="M121" i="3"/>
  <c r="M120" i="3"/>
  <c r="M119" i="3"/>
  <c r="M118" i="3"/>
  <c r="K115" i="3"/>
  <c r="I115" i="3"/>
  <c r="G115" i="3"/>
  <c r="E115" i="3"/>
  <c r="C115" i="3"/>
  <c r="M114" i="3"/>
  <c r="M113" i="3"/>
  <c r="M112" i="3"/>
  <c r="M111" i="3"/>
  <c r="M110" i="3"/>
  <c r="M109" i="3"/>
  <c r="K106" i="3"/>
  <c r="I106" i="3"/>
  <c r="G106" i="3"/>
  <c r="E106" i="3"/>
  <c r="C106" i="3"/>
  <c r="M105" i="3"/>
  <c r="M104" i="3"/>
  <c r="M103" i="3"/>
  <c r="M102" i="3"/>
  <c r="M101" i="3"/>
  <c r="K98" i="3"/>
  <c r="I98" i="3"/>
  <c r="G98" i="3"/>
  <c r="E98" i="3"/>
  <c r="C98" i="3"/>
  <c r="M97" i="3"/>
  <c r="M96" i="3"/>
  <c r="M95" i="3"/>
  <c r="M94" i="3"/>
  <c r="K91" i="3"/>
  <c r="I91" i="3"/>
  <c r="G91" i="3"/>
  <c r="E91" i="3"/>
  <c r="C91" i="3"/>
  <c r="M90" i="3"/>
  <c r="M89" i="3"/>
  <c r="M88" i="3"/>
  <c r="M87" i="3"/>
  <c r="M86" i="3"/>
  <c r="K83" i="3"/>
  <c r="I83" i="3"/>
  <c r="G83" i="3"/>
  <c r="E83" i="3"/>
  <c r="C83" i="3"/>
  <c r="M82" i="3"/>
  <c r="M81" i="3"/>
  <c r="M80" i="3"/>
  <c r="M79" i="3"/>
  <c r="M78" i="3"/>
  <c r="M77" i="3"/>
  <c r="M76" i="3"/>
  <c r="K73" i="3"/>
  <c r="I73" i="3"/>
  <c r="G73" i="3"/>
  <c r="E73" i="3"/>
  <c r="C73" i="3"/>
  <c r="C140" i="3" s="1"/>
  <c r="C142" i="3" s="1"/>
  <c r="B46" i="2" s="1"/>
  <c r="M72" i="3"/>
  <c r="M71" i="3"/>
  <c r="M70" i="3"/>
  <c r="K63" i="3"/>
  <c r="I63" i="3"/>
  <c r="G63" i="3"/>
  <c r="E63" i="3"/>
  <c r="C63" i="3"/>
  <c r="M62" i="3"/>
  <c r="M61" i="3"/>
  <c r="M60" i="3"/>
  <c r="M59" i="3"/>
  <c r="K56" i="3"/>
  <c r="I56" i="3"/>
  <c r="G56" i="3"/>
  <c r="E56" i="3"/>
  <c r="C56" i="3"/>
  <c r="M55" i="3"/>
  <c r="M54" i="3"/>
  <c r="M53" i="3"/>
  <c r="K50" i="3"/>
  <c r="I50" i="3"/>
  <c r="G50" i="3"/>
  <c r="E50" i="3"/>
  <c r="C50" i="3"/>
  <c r="M49" i="3"/>
  <c r="M48" i="3"/>
  <c r="M47" i="3"/>
  <c r="M46" i="3"/>
  <c r="M45" i="3"/>
  <c r="M44" i="3"/>
  <c r="K41" i="3"/>
  <c r="I41" i="3"/>
  <c r="G41" i="3"/>
  <c r="E41" i="3"/>
  <c r="C41" i="3"/>
  <c r="M40" i="3"/>
  <c r="M39" i="3"/>
  <c r="M38" i="3"/>
  <c r="M37" i="3"/>
  <c r="K34" i="3"/>
  <c r="I34" i="3"/>
  <c r="G34" i="3"/>
  <c r="E34" i="3"/>
  <c r="C34" i="3"/>
  <c r="M33" i="3"/>
  <c r="M32" i="3"/>
  <c r="M31" i="3"/>
  <c r="M30" i="3"/>
  <c r="M29" i="3"/>
  <c r="M28" i="3"/>
  <c r="K25" i="3"/>
  <c r="I25" i="3"/>
  <c r="G25" i="3"/>
  <c r="E25" i="3"/>
  <c r="C25" i="3"/>
  <c r="M24" i="3"/>
  <c r="M23" i="3"/>
  <c r="M22" i="3"/>
  <c r="M21" i="3"/>
  <c r="M20" i="3"/>
  <c r="M19" i="3"/>
  <c r="M18" i="3"/>
  <c r="K15" i="3"/>
  <c r="I15" i="3"/>
  <c r="G15" i="3"/>
  <c r="E15" i="3"/>
  <c r="M14" i="3"/>
  <c r="M13" i="3"/>
  <c r="M12" i="3"/>
  <c r="M182" i="2"/>
  <c r="M185" i="2" s="1"/>
  <c r="L182" i="2"/>
  <c r="L185" i="2" s="1"/>
  <c r="K182" i="2"/>
  <c r="K185" i="2" s="1"/>
  <c r="J182" i="2"/>
  <c r="I182" i="2"/>
  <c r="I185" i="2" s="1"/>
  <c r="H182" i="2"/>
  <c r="H185" i="2" s="1"/>
  <c r="G182" i="2"/>
  <c r="G185" i="2" s="1"/>
  <c r="F182" i="2"/>
  <c r="E182" i="2"/>
  <c r="E185" i="2" s="1"/>
  <c r="D182" i="2"/>
  <c r="D185" i="2" s="1"/>
  <c r="C182" i="2"/>
  <c r="B182" i="2"/>
  <c r="B185" i="2" s="1"/>
  <c r="N181" i="2"/>
  <c r="N180" i="2"/>
  <c r="M153" i="2"/>
  <c r="L153" i="2"/>
  <c r="K153" i="2"/>
  <c r="K156" i="2" s="1"/>
  <c r="J153" i="2"/>
  <c r="J156" i="2" s="1"/>
  <c r="I153" i="2"/>
  <c r="I156" i="2" s="1"/>
  <c r="H153" i="2"/>
  <c r="G153" i="2"/>
  <c r="G156" i="2" s="1"/>
  <c r="F153" i="2"/>
  <c r="F156" i="2" s="1"/>
  <c r="E153" i="2"/>
  <c r="E156" i="2" s="1"/>
  <c r="D153" i="2"/>
  <c r="D156" i="2" s="1"/>
  <c r="C153" i="2"/>
  <c r="C156" i="2" s="1"/>
  <c r="B153" i="2"/>
  <c r="B156" i="2" s="1"/>
  <c r="N152" i="2"/>
  <c r="N151" i="2"/>
  <c r="M124" i="2"/>
  <c r="L124" i="2"/>
  <c r="K124" i="2"/>
  <c r="J124" i="2"/>
  <c r="I124" i="2"/>
  <c r="I127" i="2" s="1"/>
  <c r="H124" i="2"/>
  <c r="G124" i="2"/>
  <c r="G127" i="2" s="1"/>
  <c r="F124" i="2"/>
  <c r="F127" i="2" s="1"/>
  <c r="E124" i="2"/>
  <c r="E127" i="2" s="1"/>
  <c r="D124" i="2"/>
  <c r="C124" i="2"/>
  <c r="B124" i="2"/>
  <c r="M95" i="2"/>
  <c r="L95" i="2"/>
  <c r="K95" i="2"/>
  <c r="J95" i="2"/>
  <c r="I95" i="2"/>
  <c r="H95" i="2"/>
  <c r="G95" i="2"/>
  <c r="G98" i="2" s="1"/>
  <c r="F95" i="2"/>
  <c r="E95" i="2"/>
  <c r="D95" i="2"/>
  <c r="C95" i="2"/>
  <c r="B99" i="2"/>
  <c r="N94" i="2"/>
  <c r="N93" i="2"/>
  <c r="M70" i="2"/>
  <c r="I70" i="2"/>
  <c r="E70" i="2"/>
  <c r="N65" i="2"/>
  <c r="N64" i="2"/>
  <c r="B55" i="2"/>
  <c r="L41" i="2"/>
  <c r="H41" i="2"/>
  <c r="G42" i="2"/>
  <c r="D41" i="2"/>
  <c r="N36" i="2"/>
  <c r="N35" i="2"/>
  <c r="M27" i="2"/>
  <c r="L27" i="2"/>
  <c r="K27" i="2"/>
  <c r="J27" i="2"/>
  <c r="I27" i="2"/>
  <c r="H27" i="2"/>
  <c r="G27" i="2"/>
  <c r="F27" i="2"/>
  <c r="E27" i="2"/>
  <c r="D27" i="2"/>
  <c r="C27" i="2"/>
  <c r="B28" i="2"/>
  <c r="D55" i="2"/>
  <c r="D62" i="2" s="1"/>
  <c r="M41" i="3" l="1"/>
  <c r="B62" i="2"/>
  <c r="M98" i="3"/>
  <c r="E66" i="3"/>
  <c r="M83" i="3"/>
  <c r="M115" i="3"/>
  <c r="M129" i="2"/>
  <c r="M127" i="2"/>
  <c r="J128" i="2"/>
  <c r="J127" i="2"/>
  <c r="D129" i="2"/>
  <c r="D127" i="2"/>
  <c r="H128" i="2"/>
  <c r="H127" i="2"/>
  <c r="L129" i="2"/>
  <c r="L127" i="2"/>
  <c r="H158" i="2"/>
  <c r="H156" i="2"/>
  <c r="L158" i="2"/>
  <c r="L156" i="2"/>
  <c r="M157" i="2"/>
  <c r="M156" i="2"/>
  <c r="B129" i="2"/>
  <c r="B127" i="2"/>
  <c r="C129" i="2"/>
  <c r="C127" i="2"/>
  <c r="K129" i="2"/>
  <c r="K127" i="2"/>
  <c r="F186" i="2"/>
  <c r="F185" i="2"/>
  <c r="J186" i="2"/>
  <c r="J185" i="2"/>
  <c r="C186" i="2"/>
  <c r="C185" i="2"/>
  <c r="E100" i="2"/>
  <c r="E98" i="2"/>
  <c r="I100" i="2"/>
  <c r="I98" i="2"/>
  <c r="J99" i="2"/>
  <c r="J98" i="2"/>
  <c r="K100" i="2"/>
  <c r="K98" i="2"/>
  <c r="M100" i="2"/>
  <c r="M98" i="2"/>
  <c r="F99" i="2"/>
  <c r="F98" i="2"/>
  <c r="D99" i="2"/>
  <c r="D98" i="2"/>
  <c r="H100" i="2"/>
  <c r="H98" i="2"/>
  <c r="L99" i="2"/>
  <c r="L98" i="2"/>
  <c r="C99" i="2"/>
  <c r="C98" i="2"/>
  <c r="C33" i="2"/>
  <c r="C38" i="2" s="1"/>
  <c r="C28" i="2"/>
  <c r="F55" i="2"/>
  <c r="F62" i="2" s="1"/>
  <c r="M106" i="3"/>
  <c r="K140" i="3"/>
  <c r="C55" i="2"/>
  <c r="M56" i="3"/>
  <c r="G140" i="3"/>
  <c r="M129" i="3"/>
  <c r="N27" i="2"/>
  <c r="M15" i="3"/>
  <c r="K66" i="3"/>
  <c r="M34" i="3"/>
  <c r="M50" i="3"/>
  <c r="I140" i="3"/>
  <c r="M91" i="3"/>
  <c r="M123" i="3"/>
  <c r="M136" i="3"/>
  <c r="J129" i="2"/>
  <c r="B157" i="2"/>
  <c r="B70" i="2"/>
  <c r="I71" i="2"/>
  <c r="F128" i="2"/>
  <c r="B158" i="2"/>
  <c r="M71" i="2"/>
  <c r="H99" i="2"/>
  <c r="H129" i="2"/>
  <c r="J158" i="2"/>
  <c r="E186" i="2"/>
  <c r="F100" i="2"/>
  <c r="I186" i="2"/>
  <c r="E71" i="2"/>
  <c r="J157" i="2"/>
  <c r="M186" i="2"/>
  <c r="G41" i="2"/>
  <c r="C42" i="2"/>
  <c r="K42" i="2"/>
  <c r="F70" i="2"/>
  <c r="F187" i="2"/>
  <c r="J41" i="2"/>
  <c r="F42" i="2"/>
  <c r="J70" i="2"/>
  <c r="J71" i="2"/>
  <c r="I99" i="2"/>
  <c r="L128" i="2"/>
  <c r="L157" i="2"/>
  <c r="K186" i="2"/>
  <c r="I187" i="2"/>
  <c r="C41" i="2"/>
  <c r="K41" i="2"/>
  <c r="M99" i="2"/>
  <c r="M128" i="2"/>
  <c r="J187" i="2"/>
  <c r="F41" i="2"/>
  <c r="B42" i="2"/>
  <c r="J42" i="2"/>
  <c r="F71" i="2"/>
  <c r="B100" i="2"/>
  <c r="B128" i="2"/>
  <c r="F129" i="2"/>
  <c r="F157" i="2"/>
  <c r="F158" i="2"/>
  <c r="G186" i="2"/>
  <c r="E187" i="2"/>
  <c r="M187" i="2"/>
  <c r="B71" i="2"/>
  <c r="D67" i="2"/>
  <c r="H71" i="2"/>
  <c r="H70" i="2"/>
  <c r="D33" i="2"/>
  <c r="D38" i="2" s="1"/>
  <c r="E41" i="2"/>
  <c r="I41" i="2"/>
  <c r="M41" i="2"/>
  <c r="D42" i="2"/>
  <c r="H42" i="2"/>
  <c r="L42" i="2"/>
  <c r="L71" i="2"/>
  <c r="L70" i="2"/>
  <c r="E42" i="2"/>
  <c r="I42" i="2"/>
  <c r="M42" i="2"/>
  <c r="C71" i="2"/>
  <c r="G71" i="2"/>
  <c r="K71" i="2"/>
  <c r="G70" i="2"/>
  <c r="C100" i="2"/>
  <c r="G100" i="2"/>
  <c r="G99" i="2"/>
  <c r="K99" i="2"/>
  <c r="C158" i="2"/>
  <c r="C157" i="2"/>
  <c r="G158" i="2"/>
  <c r="G157" i="2"/>
  <c r="K157" i="2"/>
  <c r="K158" i="2"/>
  <c r="D71" i="2"/>
  <c r="D70" i="2"/>
  <c r="I66" i="3"/>
  <c r="D28" i="2"/>
  <c r="C70" i="2"/>
  <c r="K70" i="2"/>
  <c r="B67" i="2"/>
  <c r="E99" i="2"/>
  <c r="C128" i="2"/>
  <c r="E157" i="2"/>
  <c r="I157" i="2"/>
  <c r="I158" i="2"/>
  <c r="N66" i="2"/>
  <c r="N95" i="2"/>
  <c r="D100" i="2"/>
  <c r="J100" i="2"/>
  <c r="E129" i="2"/>
  <c r="E128" i="2"/>
  <c r="I129" i="2"/>
  <c r="I128" i="2"/>
  <c r="D128" i="2"/>
  <c r="K128" i="2"/>
  <c r="E158" i="2"/>
  <c r="L100" i="2"/>
  <c r="G129" i="2"/>
  <c r="G128" i="2"/>
  <c r="D158" i="2"/>
  <c r="D157" i="2"/>
  <c r="H157" i="2"/>
  <c r="N182" i="2"/>
  <c r="N185" i="2" s="1"/>
  <c r="B186" i="2"/>
  <c r="M158" i="2"/>
  <c r="C187" i="2"/>
  <c r="M25" i="3"/>
  <c r="N124" i="2"/>
  <c r="D187" i="2"/>
  <c r="D186" i="2"/>
  <c r="H187" i="2"/>
  <c r="H186" i="2"/>
  <c r="L187" i="2"/>
  <c r="L186" i="2"/>
  <c r="B187" i="2"/>
  <c r="G66" i="3"/>
  <c r="M63" i="3"/>
  <c r="E140" i="3"/>
  <c r="M73" i="3"/>
  <c r="N153" i="2"/>
  <c r="G187" i="2"/>
  <c r="K187" i="2"/>
  <c r="C62" i="2" l="1"/>
  <c r="C67" i="2" s="1"/>
  <c r="G142" i="3"/>
  <c r="I142" i="3"/>
  <c r="E142" i="3"/>
  <c r="K142" i="3"/>
  <c r="N158" i="2"/>
  <c r="N156" i="2"/>
  <c r="N128" i="2"/>
  <c r="N127" i="2"/>
  <c r="N99" i="2"/>
  <c r="N98" i="2"/>
  <c r="N70" i="2"/>
  <c r="N69" i="2"/>
  <c r="F28" i="2"/>
  <c r="E33" i="2"/>
  <c r="E38" i="2" s="1"/>
  <c r="E28" i="2"/>
  <c r="F33" i="2"/>
  <c r="F38" i="2" s="1"/>
  <c r="G28" i="2"/>
  <c r="E55" i="2"/>
  <c r="E62" i="2" s="1"/>
  <c r="N157" i="2"/>
  <c r="M140" i="3"/>
  <c r="N186" i="2"/>
  <c r="F67" i="2"/>
  <c r="N129" i="2"/>
  <c r="N71" i="2"/>
  <c r="N187" i="2"/>
  <c r="N100" i="2"/>
  <c r="M142" i="3" l="1"/>
  <c r="J150" i="3" s="1"/>
  <c r="G55" i="2"/>
  <c r="G33" i="2"/>
  <c r="G38" i="2" s="1"/>
  <c r="H33" i="2"/>
  <c r="E67" i="2"/>
  <c r="G62" i="2" l="1"/>
  <c r="G67" i="2" s="1"/>
  <c r="I33" i="2"/>
  <c r="I38" i="2" s="1"/>
  <c r="H28" i="2"/>
  <c r="H55" i="2"/>
  <c r="H38" i="2"/>
  <c r="H62" i="2" l="1"/>
  <c r="H67" i="2" s="1"/>
  <c r="I28" i="2"/>
  <c r="I55" i="2"/>
  <c r="I62" i="2" s="1"/>
  <c r="J28" i="2" l="1"/>
  <c r="J55" i="2"/>
  <c r="J33" i="2"/>
  <c r="J38" i="2" s="1"/>
  <c r="K33" i="2"/>
  <c r="K38" i="2" s="1"/>
  <c r="K28" i="2"/>
  <c r="K55" i="2"/>
  <c r="K62" i="2" s="1"/>
  <c r="I67" i="2"/>
  <c r="J62" i="2" l="1"/>
  <c r="J67" i="2" s="1"/>
  <c r="K67" i="2"/>
  <c r="L55" i="2"/>
  <c r="L62" i="2" s="1"/>
  <c r="L28" i="2"/>
  <c r="L33" i="2"/>
  <c r="L38" i="2" s="1"/>
  <c r="L67" i="2" l="1"/>
  <c r="M55" i="2"/>
  <c r="B56" i="2" s="1"/>
  <c r="B57" i="2" s="1"/>
  <c r="M33" i="2"/>
  <c r="M28" i="2"/>
  <c r="N28" i="2" s="1"/>
  <c r="N26" i="2"/>
  <c r="N55" i="2" s="1"/>
  <c r="D8" i="4" l="1"/>
  <c r="M62" i="2"/>
  <c r="M38" i="2"/>
  <c r="N38" i="2" s="1"/>
  <c r="N33" i="2"/>
  <c r="B84" i="2"/>
  <c r="N39" i="2" l="1"/>
  <c r="N37" i="2"/>
  <c r="L56" i="2"/>
  <c r="L57" i="2" s="1"/>
  <c r="H56" i="2"/>
  <c r="H57" i="2" s="1"/>
  <c r="D56" i="2"/>
  <c r="D57" i="2" s="1"/>
  <c r="J56" i="2"/>
  <c r="J57" i="2" s="1"/>
  <c r="E56" i="2"/>
  <c r="E57" i="2" s="1"/>
  <c r="I56" i="2"/>
  <c r="I57" i="2" s="1"/>
  <c r="M56" i="2"/>
  <c r="M57" i="2" s="1"/>
  <c r="G56" i="2"/>
  <c r="G57" i="2" s="1"/>
  <c r="C56" i="2"/>
  <c r="C57" i="2" s="1"/>
  <c r="K56" i="2"/>
  <c r="K57" i="2" s="1"/>
  <c r="F56" i="2"/>
  <c r="F57" i="2" s="1"/>
  <c r="N56" i="2"/>
  <c r="M67" i="2"/>
  <c r="N62" i="2"/>
  <c r="N67" i="2" s="1"/>
  <c r="B91" i="2"/>
  <c r="C84" i="2"/>
  <c r="N57" i="2" l="1"/>
  <c r="E8" i="4" s="1"/>
  <c r="D18" i="4" s="1"/>
  <c r="N40" i="2"/>
  <c r="N41" i="2"/>
  <c r="N42" i="2"/>
  <c r="D84" i="2"/>
  <c r="C91" i="2"/>
  <c r="C96" i="2" s="1"/>
  <c r="B96" i="2"/>
  <c r="E84" i="2" l="1"/>
  <c r="D91" i="2"/>
  <c r="D96" i="2" l="1"/>
  <c r="E91" i="2"/>
  <c r="E96" i="2" s="1"/>
  <c r="F84" i="2"/>
  <c r="F91" i="2" l="1"/>
  <c r="F96" i="2" s="1"/>
  <c r="G84" i="2"/>
  <c r="H84" i="2" l="1"/>
  <c r="G91" i="2"/>
  <c r="G96" i="2" l="1"/>
  <c r="I84" i="2"/>
  <c r="H91" i="2"/>
  <c r="H96" i="2" s="1"/>
  <c r="I91" i="2" l="1"/>
  <c r="J84" i="2"/>
  <c r="J91" i="2" l="1"/>
  <c r="J96" i="2" s="1"/>
  <c r="K84" i="2"/>
  <c r="I96" i="2"/>
  <c r="L84" i="2" l="1"/>
  <c r="K91" i="2"/>
  <c r="K96" i="2" s="1"/>
  <c r="M84" i="2" l="1"/>
  <c r="B75" i="2" s="1"/>
  <c r="L91" i="2"/>
  <c r="L96" i="2" s="1"/>
  <c r="B113" i="2" l="1"/>
  <c r="M91" i="2"/>
  <c r="N84" i="2"/>
  <c r="D9" i="4"/>
  <c r="M96" i="2" l="1"/>
  <c r="N91" i="2"/>
  <c r="N96" i="2" s="1"/>
  <c r="N172" i="2"/>
  <c r="K85" i="2"/>
  <c r="K86" i="2" s="1"/>
  <c r="G85" i="2"/>
  <c r="G86" i="2" s="1"/>
  <c r="C85" i="2"/>
  <c r="C86" i="2" s="1"/>
  <c r="N143" i="2"/>
  <c r="N114" i="2"/>
  <c r="M85" i="2"/>
  <c r="M86" i="2" s="1"/>
  <c r="I85" i="2"/>
  <c r="I86" i="2" s="1"/>
  <c r="E85" i="2"/>
  <c r="E86" i="2" s="1"/>
  <c r="L85" i="2"/>
  <c r="L86" i="2" s="1"/>
  <c r="H85" i="2"/>
  <c r="H86" i="2" s="1"/>
  <c r="D85" i="2"/>
  <c r="D86" i="2" s="1"/>
  <c r="F85" i="2"/>
  <c r="F86" i="2" s="1"/>
  <c r="N85" i="2"/>
  <c r="J85" i="2"/>
  <c r="J86" i="2" s="1"/>
  <c r="B85" i="2"/>
  <c r="B86" i="2" s="1"/>
  <c r="C113" i="2"/>
  <c r="B120" i="2"/>
  <c r="N86" i="2" l="1"/>
  <c r="E9" i="4" s="1"/>
  <c r="D19" i="4" s="1"/>
  <c r="C120" i="2"/>
  <c r="C125" i="2" s="1"/>
  <c r="D113" i="2"/>
  <c r="B125" i="2"/>
  <c r="D120" i="2" l="1"/>
  <c r="E113" i="2"/>
  <c r="F113" i="2" l="1"/>
  <c r="E120" i="2"/>
  <c r="E125" i="2" s="1"/>
  <c r="D125" i="2"/>
  <c r="F120" i="2" l="1"/>
  <c r="G113" i="2"/>
  <c r="G120" i="2" l="1"/>
  <c r="G125" i="2" s="1"/>
  <c r="H113" i="2"/>
  <c r="F125" i="2"/>
  <c r="H120" i="2" l="1"/>
  <c r="I113" i="2"/>
  <c r="J113" i="2" l="1"/>
  <c r="I120" i="2"/>
  <c r="I125" i="2" s="1"/>
  <c r="H125" i="2"/>
  <c r="K113" i="2" l="1"/>
  <c r="J120" i="2"/>
  <c r="J125" i="2" l="1"/>
  <c r="K120" i="2"/>
  <c r="K125" i="2" s="1"/>
  <c r="L113" i="2"/>
  <c r="L120" i="2" l="1"/>
  <c r="L125" i="2" s="1"/>
  <c r="M113" i="2"/>
  <c r="B104" i="2" s="1"/>
  <c r="B142" i="2" l="1"/>
  <c r="M120" i="2"/>
  <c r="D10" i="4"/>
  <c r="N113" i="2"/>
  <c r="M114" i="2" l="1"/>
  <c r="M115" i="2" s="1"/>
  <c r="I114" i="2"/>
  <c r="I115" i="2" s="1"/>
  <c r="E114" i="2"/>
  <c r="E115" i="2" s="1"/>
  <c r="K114" i="2"/>
  <c r="K115" i="2" s="1"/>
  <c r="F114" i="2"/>
  <c r="F115" i="2" s="1"/>
  <c r="H114" i="2"/>
  <c r="H115" i="2" s="1"/>
  <c r="C114" i="2"/>
  <c r="C115" i="2" s="1"/>
  <c r="L114" i="2"/>
  <c r="L115" i="2" s="1"/>
  <c r="G114" i="2"/>
  <c r="G115" i="2" s="1"/>
  <c r="B114" i="2"/>
  <c r="B115" i="2" s="1"/>
  <c r="J114" i="2"/>
  <c r="J115" i="2" s="1"/>
  <c r="D114" i="2"/>
  <c r="D115" i="2" s="1"/>
  <c r="M125" i="2"/>
  <c r="N120" i="2"/>
  <c r="N125" i="2" s="1"/>
  <c r="C142" i="2"/>
  <c r="B149" i="2"/>
  <c r="B154" i="2" l="1"/>
  <c r="N115" i="2"/>
  <c r="E10" i="4" s="1"/>
  <c r="C149" i="2"/>
  <c r="C154" i="2" s="1"/>
  <c r="D142" i="2"/>
  <c r="D20" i="4" l="1"/>
  <c r="D21" i="4" s="1"/>
  <c r="E142" i="2"/>
  <c r="D149" i="2"/>
  <c r="D154" i="2" s="1"/>
  <c r="F142" i="2" l="1"/>
  <c r="E149" i="2"/>
  <c r="E154" i="2" s="1"/>
  <c r="G142" i="2" l="1"/>
  <c r="F149" i="2"/>
  <c r="F154" i="2" l="1"/>
  <c r="G149" i="2"/>
  <c r="G154" i="2" s="1"/>
  <c r="H142" i="2"/>
  <c r="I142" i="2" l="1"/>
  <c r="H149" i="2"/>
  <c r="H154" i="2" l="1"/>
  <c r="J142" i="2"/>
  <c r="I149" i="2"/>
  <c r="I154" i="2" s="1"/>
  <c r="J149" i="2" l="1"/>
  <c r="J154" i="2" s="1"/>
  <c r="K142" i="2"/>
  <c r="K149" i="2" l="1"/>
  <c r="K154" i="2" s="1"/>
  <c r="L142" i="2"/>
  <c r="M142" i="2" l="1"/>
  <c r="B133" i="2" s="1"/>
  <c r="L149" i="2"/>
  <c r="L154" i="2" s="1"/>
  <c r="B171" i="2" l="1"/>
  <c r="M149" i="2"/>
  <c r="D11" i="4"/>
  <c r="N142" i="2"/>
  <c r="M143" i="2" l="1"/>
  <c r="M144" i="2" s="1"/>
  <c r="I143" i="2"/>
  <c r="I144" i="2" s="1"/>
  <c r="E143" i="2"/>
  <c r="E144" i="2" s="1"/>
  <c r="J143" i="2"/>
  <c r="J144" i="2" s="1"/>
  <c r="D143" i="2"/>
  <c r="D144" i="2" s="1"/>
  <c r="K143" i="2"/>
  <c r="K144" i="2" s="1"/>
  <c r="C143" i="2"/>
  <c r="C144" i="2" s="1"/>
  <c r="G143" i="2"/>
  <c r="G144" i="2" s="1"/>
  <c r="L143" i="2"/>
  <c r="L144" i="2" s="1"/>
  <c r="F143" i="2"/>
  <c r="F144" i="2" s="1"/>
  <c r="H143" i="2"/>
  <c r="H144" i="2" s="1"/>
  <c r="B143" i="2"/>
  <c r="B144" i="2" s="1"/>
  <c r="M154" i="2"/>
  <c r="N149" i="2"/>
  <c r="N154" i="2" s="1"/>
  <c r="B178" i="2"/>
  <c r="C171" i="2"/>
  <c r="N144" i="2" l="1"/>
  <c r="E11" i="4" s="1"/>
  <c r="D22" i="4" s="1"/>
  <c r="B183" i="2"/>
  <c r="D171" i="2"/>
  <c r="C178" i="2"/>
  <c r="C183" i="2" s="1"/>
  <c r="E171" i="2" l="1"/>
  <c r="D178" i="2"/>
  <c r="D183" i="2" s="1"/>
  <c r="E178" i="2" l="1"/>
  <c r="F171" i="2"/>
  <c r="F178" i="2" l="1"/>
  <c r="F183" i="2" s="1"/>
  <c r="G171" i="2"/>
  <c r="E183" i="2"/>
  <c r="G178" i="2" l="1"/>
  <c r="H171" i="2"/>
  <c r="I171" i="2" l="1"/>
  <c r="H178" i="2"/>
  <c r="H183" i="2" s="1"/>
  <c r="G183" i="2"/>
  <c r="I178" i="2" l="1"/>
  <c r="J171" i="2"/>
  <c r="J178" i="2" l="1"/>
  <c r="J183" i="2" s="1"/>
  <c r="K171" i="2"/>
  <c r="I183" i="2"/>
  <c r="K178" i="2" l="1"/>
  <c r="K183" i="2" s="1"/>
  <c r="L171" i="2"/>
  <c r="M171" i="2" l="1"/>
  <c r="B162" i="2" s="1"/>
  <c r="L178" i="2"/>
  <c r="L183" i="2" s="1"/>
  <c r="M178" i="2" l="1"/>
  <c r="D12" i="4"/>
  <c r="N171" i="2"/>
  <c r="L172" i="2" l="1"/>
  <c r="L173" i="2" s="1"/>
  <c r="H172" i="2"/>
  <c r="H173" i="2" s="1"/>
  <c r="D172" i="2"/>
  <c r="D173" i="2" s="1"/>
  <c r="K172" i="2"/>
  <c r="K173" i="2" s="1"/>
  <c r="F172" i="2"/>
  <c r="F173" i="2" s="1"/>
  <c r="J172" i="2"/>
  <c r="J173" i="2" s="1"/>
  <c r="E172" i="2"/>
  <c r="E173" i="2" s="1"/>
  <c r="I172" i="2"/>
  <c r="I173" i="2" s="1"/>
  <c r="C172" i="2"/>
  <c r="C173" i="2" s="1"/>
  <c r="M172" i="2"/>
  <c r="M173" i="2" s="1"/>
  <c r="B172" i="2"/>
  <c r="B173" i="2" s="1"/>
  <c r="G172" i="2"/>
  <c r="G173" i="2" s="1"/>
  <c r="M183" i="2"/>
  <c r="N178" i="2"/>
  <c r="N183" i="2" s="1"/>
  <c r="N173" i="2" l="1"/>
  <c r="E12" i="4" s="1"/>
  <c r="D23" i="4" s="1"/>
  <c r="D30" i="4" s="1"/>
</calcChain>
</file>

<file path=xl/sharedStrings.xml><?xml version="1.0" encoding="utf-8"?>
<sst xmlns="http://schemas.openxmlformats.org/spreadsheetml/2006/main" count="477" uniqueCount="169">
  <si>
    <t>APPENDIX B - COST SUBMITTAL</t>
  </si>
  <si>
    <t xml:space="preserve"> INSTRUCTIONS</t>
  </si>
  <si>
    <t>1.  Using Data in Appendix Q, and the estimated populations provided by the Department in the I-Mirror (Projected Monthly MA Consumers, Total Projected Monthly MATP Users, Projected MATP Users as a % of MA Population), complete the I-Mirror and J-Cost worksheets.</t>
  </si>
  <si>
    <t>PLEASE NOTE:  THE J-COST WORKSHEET MUST BE COMPLETED IN ORDER TO AUTOMATICALLY CALCULATE THE PROPOSED PER MEMBER PER MONTH BID RATE ON THE I-MIRROR SHEET.</t>
  </si>
  <si>
    <t>I-Mirror Instructions</t>
  </si>
  <si>
    <t>Proposed Per Member Per Month Rate (Blue Box with Green Writing).  This data field is automatically calculated based on your projected costs for each contract year divided by the total number of eligible MATP recipients for the same time period.  This is a non-editable field.</t>
  </si>
  <si>
    <r>
      <t xml:space="preserve">Proposed Annual Contract Cost (Yellow Boxes). </t>
    </r>
    <r>
      <rPr>
        <sz val="12"/>
        <rFont val="Times New Roman"/>
        <family val="1"/>
      </rPr>
      <t>This is a non-editable field that will be the basis for understanding and establishing a budgeted amount for the program for each year.</t>
    </r>
  </si>
  <si>
    <t xml:space="preserve"> </t>
  </si>
  <si>
    <t>2.  Once you have completed the I-Mirror and J-Cost Worksheets, Excel will automatically complete the Cost Summary Worksheet.</t>
  </si>
  <si>
    <t>This worksheet will be used to evaluate each Applicant's proposals.</t>
  </si>
  <si>
    <t>3.  Annual Totals must match on the Cost Summary Worksheet, the I-Mirror and the J-Cost Worksheets.</t>
  </si>
  <si>
    <t>RFA 06-24 MATP Services for Philadelphia County</t>
  </si>
  <si>
    <t>COST SUMMARY SHEET</t>
  </si>
  <si>
    <t>Applicant:</t>
  </si>
  <si>
    <t>PMPM</t>
  </si>
  <si>
    <t>Annual Cost</t>
  </si>
  <si>
    <t>Year 1</t>
  </si>
  <si>
    <t>Year 2</t>
  </si>
  <si>
    <t>Year 3</t>
  </si>
  <si>
    <t>Option Year 1</t>
  </si>
  <si>
    <t>Option Year 2</t>
  </si>
  <si>
    <t>TOTAL AGREEMENT PRICING</t>
  </si>
  <si>
    <t>Total Base Year Pricing</t>
  </si>
  <si>
    <t>Option Year 1 Pricing</t>
  </si>
  <si>
    <t>Option Year 2 Pricing</t>
  </si>
  <si>
    <t>One-Time Fees</t>
  </si>
  <si>
    <t>Implementation Costs</t>
  </si>
  <si>
    <t>Turnover Costs</t>
  </si>
  <si>
    <t>Total Agreement Pricing</t>
  </si>
  <si>
    <t>Appendix B: Cost Submittal Pricing Template</t>
  </si>
  <si>
    <t>Per Member Per Month</t>
  </si>
  <si>
    <t/>
  </si>
  <si>
    <t>Legend = Editable Fields</t>
  </si>
  <si>
    <t>I. Trip / Mode / User Projections - For Information Only</t>
  </si>
  <si>
    <t>J. Per Mode Price Projections - For Information Only</t>
  </si>
  <si>
    <t>Legend = Non-Editable Fields</t>
  </si>
  <si>
    <t>K. Proposed Per Member Per Month Rate - To Be Evaluated</t>
  </si>
  <si>
    <t>L. Projected Annual Agreement Amount - For Commonwealth Budget Purposes</t>
  </si>
  <si>
    <t>EXAMPLE</t>
  </si>
  <si>
    <t>Proposed Per Member Per Month Rate</t>
  </si>
  <si>
    <t>Example Proposal - Cost Projections</t>
  </si>
  <si>
    <t>Average Price Per Public Fixed Route Trip</t>
  </si>
  <si>
    <t>Average Price Per Mileage ReimTransitement Trip</t>
  </si>
  <si>
    <t>Average Price Per Para Transit Trip</t>
  </si>
  <si>
    <t>Month</t>
  </si>
  <si>
    <t>Month- 1</t>
  </si>
  <si>
    <t>Month- 2</t>
  </si>
  <si>
    <t>Month- 3</t>
  </si>
  <si>
    <t>Month- 4</t>
  </si>
  <si>
    <t>Month- 5</t>
  </si>
  <si>
    <t>Month- 6</t>
  </si>
  <si>
    <t>Month- 7</t>
  </si>
  <si>
    <t>Month- 8</t>
  </si>
  <si>
    <t>Month- 9</t>
  </si>
  <si>
    <t>Month- 10</t>
  </si>
  <si>
    <t>Month- 11</t>
  </si>
  <si>
    <t>Month- 12</t>
  </si>
  <si>
    <t>Averages / Total Cost</t>
  </si>
  <si>
    <t>Month-To-Month Projected Consumer Growth (%)</t>
  </si>
  <si>
    <t>Projected Monthly MA Consumers</t>
  </si>
  <si>
    <t>Per Member Per Month Rate</t>
  </si>
  <si>
    <t>Cost</t>
  </si>
  <si>
    <t>Example Proposal - Trip / Mode / User Projections</t>
  </si>
  <si>
    <t>Averages / Totals</t>
  </si>
  <si>
    <t>Total Projected Monthly MATP Users</t>
  </si>
  <si>
    <t>Projected # of Public Fixed Route Trips:</t>
  </si>
  <si>
    <t>Projected # of Mileage Reimbursement Trips</t>
  </si>
  <si>
    <t>Projected # of Para Transit Trips</t>
  </si>
  <si>
    <t>Total Projected Monthly Trips</t>
  </si>
  <si>
    <t>Average Trips Per User Per Month</t>
  </si>
  <si>
    <t>Projected MATP Users as a % of MA Population</t>
  </si>
  <si>
    <t>Projected % of Public Fixed Route Trips</t>
  </si>
  <si>
    <t>Projected % of Mileage Reimbursement Trips</t>
  </si>
  <si>
    <t>Projected % of Para Transit Trips</t>
  </si>
  <si>
    <t>Agreement Year 1</t>
  </si>
  <si>
    <t>Year 1 Proposal - Cost Projections</t>
  </si>
  <si>
    <t>Year 1 Proposal - Trip / Mode / User Projections</t>
  </si>
  <si>
    <t>Projected # of Public Fixed Route Trips</t>
  </si>
  <si>
    <t>Agreement Year 2</t>
  </si>
  <si>
    <t>Year 2 Proposal - Cost Projections</t>
  </si>
  <si>
    <t>Year 2 Proposal - Trip / Mode / User Projections</t>
  </si>
  <si>
    <t>Agreement Year 3</t>
  </si>
  <si>
    <t>Year 3 Proposal - Cost Projections</t>
  </si>
  <si>
    <t>Year 3 Proposal - Trip / Mode / User Projections</t>
  </si>
  <si>
    <t>Option Year 1 Proposal - Cost Projections</t>
  </si>
  <si>
    <t>Option Year 1 Proposal - Trip / Mode / User Projections</t>
  </si>
  <si>
    <t>Option Year 2 Proposal - Cost Projections</t>
  </si>
  <si>
    <t>Option Year 2 Proposal - Trip / Mode / User Projections</t>
  </si>
  <si>
    <t>COST VERIFICATION FORM</t>
  </si>
  <si>
    <t>PHILADELPHIA COUNTY MEDICAL ASSISTANCE TRANSPORTATION PROGRAM</t>
  </si>
  <si>
    <t>ITEM</t>
  </si>
  <si>
    <t>Agreement</t>
  </si>
  <si>
    <t>Option</t>
  </si>
  <si>
    <t>Total</t>
  </si>
  <si>
    <t>EXPENDITURES</t>
  </si>
  <si>
    <t>Administrative Cost</t>
  </si>
  <si>
    <t>Salaries &amp; Benefits</t>
  </si>
  <si>
    <t>Staff Wages</t>
  </si>
  <si>
    <t>Benefits</t>
  </si>
  <si>
    <t>Misc. (details must be attached)</t>
  </si>
  <si>
    <t>Subtotal Salaries &amp; Benefits</t>
  </si>
  <si>
    <t>Rent/Lease of Space</t>
  </si>
  <si>
    <t>Security</t>
  </si>
  <si>
    <t>Rent</t>
  </si>
  <si>
    <t>Utilities</t>
  </si>
  <si>
    <t>Insurance</t>
  </si>
  <si>
    <t>Cleaning/Repairs</t>
  </si>
  <si>
    <t>Telephone</t>
  </si>
  <si>
    <t>Subtotal Rent/Lease of Space</t>
  </si>
  <si>
    <t>Materials &amp; Supplies</t>
  </si>
  <si>
    <t>Office Supplies</t>
  </si>
  <si>
    <t>Photocopying  (paper, toner, etc.)</t>
  </si>
  <si>
    <t>Printing (Outsourced)</t>
  </si>
  <si>
    <t>Postage</t>
  </si>
  <si>
    <t>Equipment Repairs  (copiers, fax, etc.)</t>
  </si>
  <si>
    <t>Subtotal Materials &amp; Supplies</t>
  </si>
  <si>
    <t>Office Equipment/Furniture</t>
  </si>
  <si>
    <t>Purchased</t>
  </si>
  <si>
    <t>Lease Agreement</t>
  </si>
  <si>
    <t>Depreciation Expense</t>
  </si>
  <si>
    <t>Subtotal Equipment</t>
  </si>
  <si>
    <t>Data Processing</t>
  </si>
  <si>
    <t>Computer Equipment Lease/Purchase</t>
  </si>
  <si>
    <t>Subcontract Services</t>
  </si>
  <si>
    <t>Software</t>
  </si>
  <si>
    <t>Software - License Allocation</t>
  </si>
  <si>
    <t>Subtotal Data Processing</t>
  </si>
  <si>
    <t>Travel</t>
  </si>
  <si>
    <t>Meals</t>
  </si>
  <si>
    <t>Lodging</t>
  </si>
  <si>
    <t>Misc.</t>
  </si>
  <si>
    <t>Subtotal Travel</t>
  </si>
  <si>
    <t>Fees - Other Related Costs</t>
  </si>
  <si>
    <t>Professional Fees</t>
  </si>
  <si>
    <t>Bank Charges</t>
  </si>
  <si>
    <t>Insurance (officers, board, liability, etc.)</t>
  </si>
  <si>
    <t>Subtotal Fees - Other</t>
  </si>
  <si>
    <t>Total Administrative Cost</t>
  </si>
  <si>
    <t>Operating Cost</t>
  </si>
  <si>
    <t>Production (Design/Set-up Forms)</t>
  </si>
  <si>
    <t>Printing (incldg Reproduction)</t>
  </si>
  <si>
    <t>Photocopying</t>
  </si>
  <si>
    <t>Subtotal M &amp; S</t>
  </si>
  <si>
    <t>Equipment Lease/Purchase</t>
  </si>
  <si>
    <t>Subtotal  Data Processing</t>
  </si>
  <si>
    <t>Property - Vehicles</t>
  </si>
  <si>
    <t>Autos-Leased</t>
  </si>
  <si>
    <t>Maintenance Repairs</t>
  </si>
  <si>
    <t>Fuel Charges</t>
  </si>
  <si>
    <t>Subtotal Property</t>
  </si>
  <si>
    <t>Specialty Equipment</t>
  </si>
  <si>
    <t>Radio Communications Equip. (incl airtime)</t>
  </si>
  <si>
    <t>Lift Equip. Purch. Separate from Veh.</t>
  </si>
  <si>
    <t xml:space="preserve">Computers for Dir. Purposes </t>
  </si>
  <si>
    <t>Depreciation Expense on S.E.</t>
  </si>
  <si>
    <t>Subtotal of Specialty Equip.</t>
  </si>
  <si>
    <t>Direct Travel</t>
  </si>
  <si>
    <t>Subtotal Direct Travel</t>
  </si>
  <si>
    <t>Purchased Transportation</t>
  </si>
  <si>
    <t>Reimbursements</t>
  </si>
  <si>
    <t>Mileage Reimbursement</t>
  </si>
  <si>
    <t>Reimbursement for Fixed Route</t>
  </si>
  <si>
    <t>Subtotal for Reimbursements</t>
  </si>
  <si>
    <t>Profit before Income Tax</t>
  </si>
  <si>
    <t>Subtotal Operating Cost</t>
  </si>
  <si>
    <t>Total Program Costs</t>
  </si>
  <si>
    <t>Grand Total Costs</t>
  </si>
  <si>
    <r>
      <t xml:space="preserve">Trip / Mode Projections (Light Blue Boxes).  Complete these data fields based on your projected number of trips that will be provided by each mode of transportation.  </t>
    </r>
    <r>
      <rPr>
        <sz val="12"/>
        <rFont val="Times New Roman"/>
        <family val="1"/>
      </rPr>
      <t xml:space="preserve">These fields will be used to understand the basis made by the Applicant in terms of shifting ridership from one mode to the other as well as the expected utilization of MATP services for the MA population.  </t>
    </r>
    <r>
      <rPr>
        <b/>
        <sz val="12"/>
        <rFont val="Times New Roman"/>
        <family val="1"/>
      </rPr>
      <t xml:space="preserve">
</t>
    </r>
    <r>
      <rPr>
        <sz val="12"/>
        <rFont val="Times New Roman"/>
        <family val="1"/>
      </rPr>
      <t>These fields are informational, and do not affect the proposed Per Member Per Month price developed in the J-Cost sheet.</t>
    </r>
  </si>
  <si>
    <r>
      <t xml:space="preserve">Per Mode Pricing  (Light Blue Boxes).  Complete these data fields based on your projections of average cost per trip for each mode of transportation.  </t>
    </r>
    <r>
      <rPr>
        <sz val="12"/>
        <rFont val="Times New Roman"/>
        <family val="1"/>
      </rPr>
      <t>These data points will be used to understand the basis for the cost per mode that each Applicant is using to come to a capitated rate.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</si>
</sst>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6" formatCode="&quot;$&quot;#,##0_);[Red]\(&quot;$&quot;#,##0\)"/>
    <numFmt numFmtId="7" formatCode="&quot;$&quot;#,##0.00_);\(&quot;$&quot;#,##0.00\)"/>
    <numFmt numFmtId="8" formatCode="&quot;$&quot;#,##0.00_);[Red]\(&quot;$&quot;#,##0.00\)"/>
    <numFmt numFmtId="41" formatCode="_(* #,##0_);_(* \(#,##0\);_(* &quot;-&quot;_);_(@_)"/>
    <numFmt numFmtId="44" formatCode="_(&quot;$&quot;* #,##0.00_);_(&quot;$&quot;* \(#,##0.00\);_(&quot;$&quot;* &quot;-&quot;??_);_(@_)"/>
    <numFmt numFmtId="43" formatCode="_(* #,##0.00_);_(* \(#,##0.00\);_(* &quot;-&quot;??_);_(@_)"/>
    <numFmt numFmtId="164" formatCode="_(* #,##0_);_(* \(#,##0\);_(* &quot;-&quot;??_);_(@_)"/>
    <numFmt numFmtId="165" formatCode="mmm\-yyyy"/>
    <numFmt numFmtId="166" formatCode="_(&quot;$&quot;* #,##0_);_(&quot;$&quot;* \(#,##0\);_(&quot;$&quot;* &quot;-&quot;??_);_(@_)"/>
    <numFmt numFmtId="167" formatCode="_(* #,##0.0_);_(* \(#,##0.0\);_(* &quot;-&quot;??_);_(@_)"/>
    <numFmt numFmtId="168" formatCode="0.0%"/>
    <numFmt numFmtId="169" formatCode="&quot;$&quot;#,##0"/>
    <numFmt numFmtId="170" formatCode="General_)"/>
    <numFmt numFmtId="171" formatCode="#,##0.0_);[Red]\(#,##0.0\)"/>
    <numFmt numFmtId="172" formatCode="#,##0.000_);[Red]\(#,##0.000\)"/>
    <numFmt numFmtId="173" formatCode="&quot;$&quot;#,##0.0_);[Red]\(&quot;$&quot;#,##0.0\)"/>
    <numFmt numFmtId="174" formatCode="&quot;$&quot;#,##0.000_);[Red]\(&quot;$&quot;#,##0.000\)"/>
    <numFmt numFmtId="175" formatCode="0.0000\x"/>
    <numFmt numFmtId="176" formatCode="#,##0.000_);\(#,##0.000\)"/>
    <numFmt numFmtId="177" formatCode="_-* #,##0.000000_-;\-* #,##0.000000_-;_-* &quot;-&quot;??????_-;_-@_-"/>
    <numFmt numFmtId="178" formatCode="#,##0.00_ ;[Red]\-#,##0.00\ "/>
    <numFmt numFmtId="179" formatCode="#,##0.0\x_);\(#,##0.0\x\);#,##0.0\x_);@_)"/>
    <numFmt numFmtId="180" formatCode="0.00_)"/>
    <numFmt numFmtId="181" formatCode="#,##0.0\ ;\(#,##0.0\)"/>
    <numFmt numFmtId="182" formatCode="m/d"/>
    <numFmt numFmtId="183" formatCode="#,##0.0\%_);\(#,##0.0\%\);#,##0.0\%_);@_)"/>
    <numFmt numFmtId="184" formatCode="0.0*100"/>
    <numFmt numFmtId="185" formatCode="0.000%"/>
    <numFmt numFmtId="186" formatCode="#,##0.0_);\(#,##0.0\)"/>
    <numFmt numFmtId="187" formatCode="0.000000"/>
    <numFmt numFmtId="188" formatCode="&quot;$&quot;#,##0.00"/>
  </numFmts>
  <fonts count="55">
    <font>
      <sz val="10"/>
      <name val="Arial"/>
      <family val="2"/>
    </font>
    <font>
      <sz val="10"/>
      <name val="Arial"/>
      <family val="2"/>
    </font>
    <font>
      <sz val="12"/>
      <name val="Times New Roman"/>
      <family val="1"/>
    </font>
    <font>
      <b/>
      <sz val="12"/>
      <name val="Times New Roman"/>
      <family val="1"/>
    </font>
    <font>
      <sz val="10"/>
      <name val="Verdana"/>
      <family val="2"/>
    </font>
    <font>
      <b/>
      <sz val="14"/>
      <name val="Arial"/>
      <family val="2"/>
    </font>
    <font>
      <b/>
      <sz val="12"/>
      <name val="Arial"/>
      <family val="2"/>
    </font>
    <font>
      <b/>
      <u/>
      <sz val="10"/>
      <name val="Arial"/>
      <family val="2"/>
    </font>
    <font>
      <b/>
      <sz val="10"/>
      <name val="Arial"/>
      <family val="2"/>
    </font>
    <font>
      <b/>
      <sz val="12"/>
      <color indexed="11"/>
      <name val="Arial"/>
      <family val="2"/>
    </font>
    <font>
      <b/>
      <u/>
      <sz val="12"/>
      <name val="Arial"/>
      <family val="2"/>
    </font>
    <font>
      <i/>
      <sz val="10"/>
      <name val="Arial"/>
      <family val="2"/>
    </font>
    <font>
      <i/>
      <u/>
      <sz val="10"/>
      <name val="Arial"/>
      <family val="2"/>
    </font>
    <font>
      <b/>
      <i/>
      <sz val="10"/>
      <name val="Arial"/>
      <family val="2"/>
    </font>
    <font>
      <sz val="14"/>
      <name val="Arial Black"/>
      <family val="2"/>
    </font>
    <font>
      <b/>
      <sz val="11"/>
      <color indexed="9"/>
      <name val="Arial"/>
      <family val="2"/>
    </font>
    <font>
      <b/>
      <sz val="11"/>
      <name val="Arial"/>
      <family val="2"/>
    </font>
    <font>
      <sz val="10"/>
      <color indexed="12"/>
      <name val="Arial"/>
      <family val="2"/>
    </font>
    <font>
      <b/>
      <sz val="10"/>
      <color indexed="12"/>
      <name val="Arial"/>
      <family val="2"/>
    </font>
    <font>
      <b/>
      <strike/>
      <sz val="10"/>
      <name val="Arial"/>
      <family val="2"/>
    </font>
    <font>
      <sz val="10"/>
      <name val="Times New Roman"/>
      <family val="1"/>
    </font>
    <font>
      <sz val="8"/>
      <name val="Times"/>
    </font>
    <font>
      <strike/>
      <sz val="8"/>
      <name val="Arial"/>
      <family val="2"/>
    </font>
    <font>
      <sz val="8"/>
      <color indexed="8"/>
      <name val="Arial"/>
      <family val="2"/>
    </font>
    <font>
      <sz val="8"/>
      <color indexed="12"/>
      <name val="Helvetica"/>
    </font>
    <font>
      <b/>
      <sz val="8"/>
      <color indexed="8"/>
      <name val="Arial"/>
      <family val="2"/>
    </font>
    <font>
      <sz val="8"/>
      <name val="Times New Roman"/>
      <family val="1"/>
    </font>
    <font>
      <sz val="8"/>
      <name val="Arial"/>
      <family val="2"/>
    </font>
    <font>
      <sz val="10"/>
      <name val="Helv"/>
    </font>
    <font>
      <b/>
      <sz val="8"/>
      <name val="Times New Roman"/>
      <family val="1"/>
    </font>
    <font>
      <sz val="8"/>
      <name val="Helv"/>
    </font>
    <font>
      <sz val="8"/>
      <color indexed="18"/>
      <name val="Times New Roman"/>
      <family val="1"/>
    </font>
    <font>
      <sz val="8"/>
      <name val="Palatino"/>
      <family val="1"/>
    </font>
    <font>
      <b/>
      <i/>
      <sz val="16"/>
      <name val="Helv"/>
    </font>
    <font>
      <sz val="8"/>
      <name val="Helvetica"/>
      <family val="2"/>
    </font>
    <font>
      <b/>
      <sz val="8"/>
      <name val="Arial"/>
      <family val="2"/>
    </font>
    <font>
      <sz val="10"/>
      <color indexed="8"/>
      <name val="Arial"/>
      <family val="2"/>
    </font>
    <font>
      <b/>
      <sz val="10"/>
      <color indexed="8"/>
      <name val="Arial"/>
      <family val="2"/>
    </font>
    <font>
      <b/>
      <sz val="26"/>
      <name val="Times New Roman"/>
      <family val="1"/>
    </font>
    <font>
      <b/>
      <sz val="18"/>
      <name val="Times New Roman"/>
      <family val="1"/>
    </font>
    <font>
      <i/>
      <sz val="8"/>
      <name val="Times New Roman"/>
      <family val="1"/>
    </font>
    <font>
      <sz val="10"/>
      <name val="Book Antiqua"/>
      <family val="1"/>
    </font>
    <font>
      <sz val="8"/>
      <color indexed="14"/>
      <name val="Helvetica"/>
    </font>
    <font>
      <b/>
      <sz val="9"/>
      <name val="Arial"/>
      <family val="2"/>
    </font>
    <font>
      <sz val="7"/>
      <name val="Times New Roman"/>
      <family val="1"/>
    </font>
    <font>
      <b/>
      <u/>
      <sz val="9"/>
      <name val="Arial"/>
      <family val="2"/>
    </font>
    <font>
      <sz val="8"/>
      <color indexed="9"/>
      <name val="Arial"/>
      <family val="2"/>
    </font>
    <font>
      <b/>
      <sz val="12"/>
      <color rgb="FF00FF00"/>
      <name val="Times New Roman"/>
      <family val="1"/>
    </font>
    <font>
      <b/>
      <sz val="11"/>
      <color theme="1"/>
      <name val="Calibri"/>
      <family val="2"/>
      <scheme val="minor"/>
    </font>
    <font>
      <b/>
      <u/>
      <sz val="12"/>
      <name val="Times New Roman"/>
      <family val="1"/>
    </font>
    <font>
      <sz val="12"/>
      <name val="Arial"/>
      <family val="2"/>
    </font>
    <font>
      <b/>
      <sz val="10"/>
      <color indexed="11"/>
      <name val="Arial"/>
      <family val="2"/>
    </font>
    <font>
      <b/>
      <u/>
      <sz val="14"/>
      <name val="Times New Roman"/>
      <family val="1"/>
    </font>
    <font>
      <sz val="9.5"/>
      <color rgb="FF000000"/>
      <name val="Arial"/>
    </font>
    <font>
      <sz val="9.5"/>
      <color rgb="FF000000"/>
      <name val="Arial"/>
      <family val="2"/>
    </font>
  </fonts>
  <fills count="17">
    <fill>
      <patternFill patternType="none"/>
    </fill>
    <fill>
      <patternFill patternType="gray125"/>
    </fill>
    <fill>
      <patternFill patternType="solid">
        <fgColor rgb="FFCCFFFF"/>
        <bgColor indexed="64"/>
      </patternFill>
    </fill>
    <fill>
      <patternFill patternType="solid">
        <fgColor indexed="48"/>
        <bgColor indexed="64"/>
      </patternFill>
    </fill>
    <fill>
      <patternFill patternType="solid">
        <fgColor rgb="FFFFFF00"/>
        <bgColor indexed="64"/>
      </patternFill>
    </fill>
    <fill>
      <patternFill patternType="solid">
        <fgColor indexed="22"/>
        <bgColor indexed="64"/>
      </patternFill>
    </fill>
    <fill>
      <patternFill patternType="solid">
        <fgColor theme="0" tint="-0.249977111117893"/>
        <bgColor indexed="64"/>
      </patternFill>
    </fill>
    <fill>
      <patternFill patternType="solid">
        <fgColor indexed="13"/>
        <bgColor indexed="64"/>
      </patternFill>
    </fill>
    <fill>
      <patternFill patternType="solid">
        <fgColor indexed="9"/>
        <bgColor indexed="64"/>
      </patternFill>
    </fill>
    <fill>
      <patternFill patternType="solid">
        <fgColor indexed="56"/>
        <bgColor indexed="64"/>
      </patternFill>
    </fill>
    <fill>
      <patternFill patternType="solid">
        <fgColor indexed="42"/>
        <bgColor indexed="64"/>
      </patternFill>
    </fill>
    <fill>
      <patternFill patternType="solid">
        <fgColor indexed="26"/>
        <bgColor indexed="64"/>
      </patternFill>
    </fill>
    <fill>
      <patternFill patternType="solid">
        <fgColor indexed="63"/>
        <bgColor indexed="64"/>
      </patternFill>
    </fill>
    <fill>
      <patternFill patternType="solid">
        <fgColor rgb="FF0070C0"/>
        <bgColor indexed="64"/>
      </patternFill>
    </fill>
    <fill>
      <patternFill patternType="solid">
        <fgColor theme="1" tint="4.9989318521683403E-2"/>
        <bgColor indexed="64"/>
      </patternFill>
    </fill>
    <fill>
      <patternFill patternType="solid">
        <fgColor rgb="FFCCFFCC"/>
        <bgColor indexed="64"/>
      </patternFill>
    </fill>
    <fill>
      <patternFill patternType="solid">
        <fgColor theme="4" tint="0.59999389629810485"/>
        <bgColor indexed="64"/>
      </patternFill>
    </fill>
  </fills>
  <borders count="100">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right/>
      <top/>
      <bottom style="hair">
        <color indexed="64"/>
      </bottom>
      <diagonal/>
    </border>
    <border>
      <left style="thin">
        <color indexed="64"/>
      </left>
      <right style="medium">
        <color indexed="64"/>
      </right>
      <top/>
      <bottom style="hair">
        <color indexed="64"/>
      </bottom>
      <diagonal/>
    </border>
    <border>
      <left style="medium">
        <color indexed="64"/>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double">
        <color indexed="64"/>
      </top>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diagonal/>
    </border>
    <border>
      <left style="medium">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thin">
        <color indexed="64"/>
      </top>
      <bottom style="hair">
        <color indexed="64"/>
      </bottom>
      <diagonal/>
    </border>
    <border>
      <left/>
      <right style="medium">
        <color indexed="64"/>
      </right>
      <top/>
      <bottom style="hair">
        <color indexed="64"/>
      </bottom>
      <diagonal/>
    </border>
    <border>
      <left style="medium">
        <color indexed="64"/>
      </left>
      <right/>
      <top/>
      <bottom style="hair">
        <color indexed="64"/>
      </bottom>
      <diagonal/>
    </border>
    <border>
      <left style="medium">
        <color indexed="64"/>
      </left>
      <right/>
      <top style="hair">
        <color indexed="64"/>
      </top>
      <bottom style="double">
        <color indexed="64"/>
      </bottom>
      <diagonal/>
    </border>
    <border>
      <left style="thin">
        <color indexed="64"/>
      </left>
      <right style="medium">
        <color indexed="64"/>
      </right>
      <top style="double">
        <color indexed="64"/>
      </top>
      <bottom style="medium">
        <color indexed="64"/>
      </bottom>
      <diagonal/>
    </border>
    <border>
      <left style="medium">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hair">
        <color indexed="64"/>
      </bottom>
      <diagonal/>
    </border>
    <border>
      <left/>
      <right/>
      <top style="double">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hair">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top/>
      <bottom style="thin">
        <color indexed="22"/>
      </bottom>
      <diagonal/>
    </border>
    <border>
      <left/>
      <right/>
      <top/>
      <bottom style="double">
        <color indexed="8"/>
      </bottom>
      <diagonal/>
    </border>
    <border>
      <left/>
      <right/>
      <top style="thin">
        <color indexed="64"/>
      </top>
      <bottom/>
      <diagonal/>
    </border>
    <border>
      <left/>
      <right/>
      <top style="thick">
        <color indexed="64"/>
      </top>
      <bottom style="thin">
        <color indexed="64"/>
      </bottom>
      <diagonal/>
    </border>
    <border>
      <left/>
      <right/>
      <top/>
      <bottom style="thin">
        <color indexed="8"/>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style="thin">
        <color indexed="64"/>
      </right>
      <top style="double">
        <color indexed="64"/>
      </top>
      <bottom style="medium">
        <color indexed="64"/>
      </bottom>
      <diagonal/>
    </border>
    <border>
      <left style="medium">
        <color indexed="64"/>
      </left>
      <right style="thin">
        <color indexed="64"/>
      </right>
      <top style="hair">
        <color indexed="64"/>
      </top>
      <bottom style="medium">
        <color indexed="64"/>
      </bottom>
      <diagonal/>
    </border>
    <border>
      <left/>
      <right style="thin">
        <color indexed="64"/>
      </right>
      <top style="hair">
        <color indexed="64"/>
      </top>
      <bottom style="double">
        <color indexed="64"/>
      </bottom>
      <diagonal/>
    </border>
    <border>
      <left style="thin">
        <color indexed="64"/>
      </left>
      <right style="medium">
        <color indexed="64"/>
      </right>
      <top/>
      <bottom style="thin">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3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4" fillId="0" borderId="0"/>
    <xf numFmtId="0" fontId="21" fillId="0" borderId="0"/>
    <xf numFmtId="0" fontId="22" fillId="0" borderId="0" applyNumberFormat="0" applyFill="0" applyBorder="0" applyAlignment="0" applyProtection="0"/>
    <xf numFmtId="0" fontId="23" fillId="8" borderId="0" applyNumberFormat="0" applyFill="0" applyBorder="0" applyAlignment="0" applyProtection="0">
      <protection locked="0"/>
    </xf>
    <xf numFmtId="14" fontId="24" fillId="0" borderId="0" applyNumberFormat="0" applyFill="0" applyBorder="0" applyAlignment="0" applyProtection="0">
      <alignment horizontal="center"/>
    </xf>
    <xf numFmtId="0" fontId="25" fillId="8" borderId="76" applyNumberFormat="0" applyFill="0" applyBorder="0" applyAlignment="0" applyProtection="0">
      <protection locked="0"/>
    </xf>
    <xf numFmtId="0" fontId="26" fillId="0" borderId="27" applyNumberFormat="0" applyFont="0" applyFill="0" applyAlignment="0" applyProtection="0"/>
    <xf numFmtId="170" fontId="1" fillId="0" borderId="77" applyNumberFormat="0" applyFill="0" applyAlignment="0" applyProtection="0"/>
    <xf numFmtId="0" fontId="27" fillId="0" borderId="0" applyNumberFormat="0" applyFill="0" applyBorder="0" applyAlignment="0" applyProtection="0"/>
    <xf numFmtId="0" fontId="28" fillId="0" borderId="0"/>
    <xf numFmtId="0" fontId="28" fillId="0" borderId="0"/>
    <xf numFmtId="171" fontId="26" fillId="0" borderId="0" applyFont="0" applyFill="0" applyBorder="0" applyAlignment="0" applyProtection="0"/>
    <xf numFmtId="171" fontId="26" fillId="0" borderId="0" applyFont="0" applyFill="0" applyBorder="0" applyAlignment="0" applyProtection="0"/>
    <xf numFmtId="40" fontId="29" fillId="0" borderId="0" applyFont="0" applyFill="0" applyBorder="0" applyAlignment="0" applyProtection="0">
      <alignment horizontal="center"/>
    </xf>
    <xf numFmtId="40" fontId="29" fillId="0" borderId="0" applyFont="0" applyFill="0" applyBorder="0" applyAlignment="0" applyProtection="0">
      <alignment horizontal="center"/>
    </xf>
    <xf numFmtId="172" fontId="29" fillId="0" borderId="0" applyFont="0" applyFill="0" applyBorder="0" applyAlignment="0" applyProtection="0">
      <alignment horizontal="center"/>
    </xf>
    <xf numFmtId="172" fontId="29" fillId="0" borderId="0" applyFont="0" applyFill="0" applyBorder="0" applyAlignment="0" applyProtection="0">
      <alignment horizontal="center"/>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3" fontId="1" fillId="0" borderId="0" applyFont="0" applyFill="0" applyBorder="0" applyAlignment="0" applyProtection="0"/>
    <xf numFmtId="3" fontId="1" fillId="0" borderId="0" applyFont="0" applyFill="0" applyBorder="0" applyAlignment="0" applyProtection="0"/>
    <xf numFmtId="0" fontId="28" fillId="0" borderId="0"/>
    <xf numFmtId="0" fontId="28" fillId="0" borderId="0"/>
    <xf numFmtId="0" fontId="28" fillId="0" borderId="0"/>
    <xf numFmtId="0" fontId="28" fillId="0" borderId="0"/>
    <xf numFmtId="173" fontId="20" fillId="0" borderId="0" applyFont="0" applyFill="0" applyBorder="0" applyAlignment="0" applyProtection="0"/>
    <xf numFmtId="173" fontId="20" fillId="0" borderId="0" applyFont="0" applyFill="0" applyBorder="0" applyAlignment="0" applyProtection="0"/>
    <xf numFmtId="8" fontId="26" fillId="0" borderId="0" applyFont="0" applyFill="0" applyBorder="0" applyAlignment="0" applyProtection="0"/>
    <xf numFmtId="8"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75" fontId="1" fillId="0" borderId="0" applyFont="0" applyFill="0" applyBorder="0" applyAlignment="0" applyProtection="0"/>
    <xf numFmtId="175" fontId="1" fillId="0" borderId="0" applyFont="0" applyFill="0" applyBorder="0" applyAlignment="0" applyProtection="0"/>
    <xf numFmtId="7" fontId="30" fillId="0" borderId="0" applyFill="0" applyBorder="0">
      <alignment horizontal="right"/>
    </xf>
    <xf numFmtId="8" fontId="31" fillId="0" borderId="0" applyNumberFormat="0" applyFill="0" applyBorder="0" applyAlignment="0"/>
    <xf numFmtId="170" fontId="26" fillId="0" borderId="0" applyFont="0" applyFill="0" applyBorder="0" applyProtection="0">
      <alignment horizontal="right"/>
    </xf>
    <xf numFmtId="170" fontId="26" fillId="0" borderId="0" applyFont="0" applyFill="0" applyBorder="0" applyProtection="0">
      <alignment horizontal="right"/>
    </xf>
    <xf numFmtId="0" fontId="28" fillId="0" borderId="78"/>
    <xf numFmtId="0" fontId="28" fillId="0" borderId="78"/>
    <xf numFmtId="0" fontId="26" fillId="0" borderId="0" applyProtection="0"/>
    <xf numFmtId="0" fontId="26" fillId="0" borderId="0" applyProtection="0"/>
    <xf numFmtId="0" fontId="8" fillId="0" borderId="0" applyProtection="0"/>
    <xf numFmtId="0" fontId="8" fillId="0" borderId="0" applyProtection="0"/>
    <xf numFmtId="0" fontId="1" fillId="0" borderId="0" applyProtection="0"/>
    <xf numFmtId="0" fontId="1" fillId="0" borderId="0" applyProtection="0"/>
    <xf numFmtId="0" fontId="27" fillId="0" borderId="0" applyProtection="0"/>
    <xf numFmtId="2" fontId="1" fillId="0" borderId="0" applyFont="0" applyFill="0" applyBorder="0" applyAlignment="0" applyProtection="0"/>
    <xf numFmtId="2" fontId="1" fillId="0" borderId="0" applyFont="0" applyFill="0" applyBorder="0" applyAlignment="0" applyProtection="0"/>
    <xf numFmtId="176" fontId="30" fillId="0" borderId="0" applyFill="0" applyBorder="0">
      <alignment horizontal="right"/>
    </xf>
    <xf numFmtId="171" fontId="27" fillId="8" borderId="59" applyFont="0" applyBorder="0" applyAlignment="0" applyProtection="0">
      <alignment vertical="top"/>
    </xf>
    <xf numFmtId="38" fontId="27" fillId="5" borderId="0" applyNumberFormat="0" applyBorder="0" applyAlignment="0" applyProtection="0"/>
    <xf numFmtId="38" fontId="27" fillId="5" borderId="0" applyNumberFormat="0" applyBorder="0" applyAlignment="0" applyProtection="0"/>
    <xf numFmtId="0" fontId="6" fillId="0" borderId="0" applyNumberFormat="0" applyFill="0" applyBorder="0" applyAlignment="0" applyProtection="0"/>
    <xf numFmtId="10" fontId="27" fillId="11" borderId="59" applyNumberFormat="0" applyBorder="0" applyAlignment="0" applyProtection="0"/>
    <xf numFmtId="10" fontId="27" fillId="11" borderId="59" applyNumberFormat="0" applyBorder="0" applyAlignment="0" applyProtection="0"/>
    <xf numFmtId="169" fontId="27" fillId="11" borderId="0" applyNumberFormat="0" applyFont="0" applyBorder="0" applyAlignment="0" applyProtection="0">
      <alignment horizontal="center"/>
      <protection locked="0"/>
    </xf>
    <xf numFmtId="168" fontId="27" fillId="11" borderId="74" applyNumberFormat="0" applyFont="0" applyAlignment="0" applyProtection="0">
      <alignment horizontal="center"/>
      <protection locked="0"/>
    </xf>
    <xf numFmtId="177" fontId="1" fillId="0" borderId="0" applyFill="0" applyBorder="0" applyProtection="0">
      <alignment horizontal="right"/>
    </xf>
    <xf numFmtId="178" fontId="1" fillId="0" borderId="0" applyFill="0" applyBorder="0" applyProtection="0">
      <alignment horizontal="right"/>
    </xf>
    <xf numFmtId="178" fontId="1" fillId="0" borderId="0" applyFill="0" applyBorder="0" applyProtection="0">
      <alignment horizontal="right"/>
    </xf>
    <xf numFmtId="177" fontId="1" fillId="0" borderId="0" applyFill="0" applyBorder="0" applyProtection="0">
      <alignment horizontal="right"/>
    </xf>
    <xf numFmtId="177" fontId="1" fillId="0" borderId="0" applyFill="0" applyBorder="0" applyProtection="0">
      <alignment horizontal="right"/>
    </xf>
    <xf numFmtId="177" fontId="1" fillId="0" borderId="0" applyFill="0" applyBorder="0" applyProtection="0">
      <alignment horizontal="right"/>
    </xf>
    <xf numFmtId="179" fontId="32" fillId="0" borderId="0" applyFont="0" applyFill="0" applyBorder="0" applyProtection="0">
      <alignment horizontal="right"/>
    </xf>
    <xf numFmtId="180" fontId="33" fillId="0" borderId="0"/>
    <xf numFmtId="0" fontId="34" fillId="0" borderId="0" applyFill="0" applyBorder="0" applyAlignment="0" applyProtection="0"/>
    <xf numFmtId="1" fontId="35" fillId="0" borderId="0" applyFont="0" applyFill="0" applyBorder="0" applyAlignment="0" applyProtection="0">
      <protection locked="0"/>
    </xf>
    <xf numFmtId="181" fontId="27"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181" fontId="27" fillId="0" borderId="0" applyNumberFormat="0" applyFill="0" applyBorder="0" applyAlignment="0" applyProtection="0"/>
    <xf numFmtId="181" fontId="27" fillId="0" borderId="0" applyNumberFormat="0" applyFill="0" applyBorder="0" applyAlignment="0" applyProtection="0"/>
    <xf numFmtId="181" fontId="27" fillId="0" borderId="0" applyNumberFormat="0" applyFill="0" applyBorder="0" applyAlignment="0" applyProtection="0"/>
    <xf numFmtId="40" fontId="36" fillId="8" borderId="0">
      <alignment horizontal="right"/>
    </xf>
    <xf numFmtId="0" fontId="37" fillId="8" borderId="0">
      <alignment horizontal="left"/>
    </xf>
    <xf numFmtId="0" fontId="38" fillId="0" borderId="0" applyFill="0" applyBorder="0" applyProtection="0">
      <alignment horizontal="left"/>
    </xf>
    <xf numFmtId="0" fontId="39" fillId="0" borderId="0" applyFill="0" applyBorder="0" applyProtection="0">
      <alignment horizontal="left"/>
    </xf>
    <xf numFmtId="182" fontId="1" fillId="0" borderId="0" applyFont="0" applyFill="0" applyBorder="0" applyAlignment="0" applyProtection="0"/>
    <xf numFmtId="0" fontId="28" fillId="0" borderId="0"/>
    <xf numFmtId="0" fontId="28" fillId="0" borderId="0"/>
    <xf numFmtId="168" fontId="40" fillId="0" borderId="0" applyFont="0" applyFill="0" applyBorder="0" applyAlignment="0" applyProtection="0"/>
    <xf numFmtId="168" fontId="40" fillId="0" borderId="0" applyFont="0" applyFill="0" applyBorder="0" applyAlignment="0" applyProtection="0"/>
    <xf numFmtId="10" fontId="1" fillId="0" borderId="0" applyFont="0" applyFill="0" applyBorder="0" applyAlignment="0" applyProtection="0"/>
    <xf numFmtId="10"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83" fontId="26" fillId="0" borderId="0" applyFont="0" applyFill="0" applyBorder="0" applyProtection="0">
      <alignment horizontal="right"/>
    </xf>
    <xf numFmtId="183" fontId="26" fillId="0" borderId="0" applyFont="0" applyFill="0" applyBorder="0" applyProtection="0">
      <alignment horizontal="right"/>
    </xf>
    <xf numFmtId="184" fontId="41" fillId="0" borderId="0"/>
    <xf numFmtId="185" fontId="30" fillId="0" borderId="0" applyFill="0" applyBorder="0">
      <alignment horizontal="right"/>
    </xf>
    <xf numFmtId="0" fontId="35" fillId="5" borderId="59" applyNumberFormat="0" applyFont="0" applyAlignment="0" applyProtection="0"/>
    <xf numFmtId="169" fontId="27" fillId="5" borderId="0" applyNumberFormat="0" applyFont="0" applyBorder="0" applyAlignment="0" applyProtection="0">
      <alignment horizontal="center"/>
      <protection locked="0"/>
    </xf>
    <xf numFmtId="186" fontId="20" fillId="0" borderId="0">
      <alignment vertical="top"/>
    </xf>
    <xf numFmtId="186" fontId="20" fillId="0" borderId="0">
      <alignment vertical="top"/>
    </xf>
    <xf numFmtId="37" fontId="42" fillId="0" borderId="0" applyNumberFormat="0" applyFill="0" applyBorder="0" applyAlignment="0" applyProtection="0"/>
    <xf numFmtId="0" fontId="20" fillId="12" borderId="0" applyNumberFormat="0" applyFont="0" applyBorder="0" applyAlignment="0" applyProtection="0"/>
    <xf numFmtId="187" fontId="1" fillId="0" borderId="0">
      <alignment horizontal="left" wrapText="1"/>
    </xf>
    <xf numFmtId="187" fontId="1" fillId="0" borderId="0">
      <alignment horizontal="left" wrapText="1"/>
    </xf>
    <xf numFmtId="0" fontId="35" fillId="5" borderId="0" applyNumberFormat="0" applyFont="0" applyBorder="0" applyAlignment="0" applyProtection="0"/>
    <xf numFmtId="0" fontId="43" fillId="0" borderId="0" applyFill="0" applyBorder="0" applyProtection="0">
      <alignment horizontal="center" vertical="center"/>
    </xf>
    <xf numFmtId="0" fontId="43" fillId="0" borderId="0" applyFill="0" applyBorder="0" applyProtection="0"/>
    <xf numFmtId="0" fontId="8" fillId="0" borderId="0" applyFill="0" applyBorder="0" applyProtection="0">
      <alignment horizontal="left"/>
    </xf>
    <xf numFmtId="0" fontId="44" fillId="0" borderId="0" applyFill="0" applyBorder="0" applyProtection="0">
      <alignment horizontal="left" vertical="top"/>
    </xf>
    <xf numFmtId="0" fontId="23" fillId="8" borderId="79" applyNumberFormat="0" applyFont="0" applyFill="0" applyAlignment="0" applyProtection="0">
      <protection locked="0"/>
    </xf>
    <xf numFmtId="0" fontId="23" fillId="8" borderId="80" applyNumberFormat="0" applyFont="0" applyFill="0" applyAlignment="0" applyProtection="0">
      <protection locked="0"/>
    </xf>
    <xf numFmtId="0" fontId="35" fillId="0" borderId="0" applyNumberFormat="0" applyFill="0" applyBorder="0" applyAlignment="0" applyProtection="0"/>
    <xf numFmtId="18" fontId="23" fillId="8" borderId="0" applyFont="0" applyFill="0" applyBorder="0" applyAlignment="0" applyProtection="0">
      <protection locked="0"/>
    </xf>
    <xf numFmtId="18" fontId="23" fillId="8" borderId="0" applyFont="0" applyFill="0" applyBorder="0" applyAlignment="0" applyProtection="0">
      <protection locked="0"/>
    </xf>
    <xf numFmtId="0" fontId="45"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1" fillId="0" borderId="63" applyNumberFormat="0" applyFont="0" applyFill="0" applyAlignment="0" applyProtection="0"/>
    <xf numFmtId="0" fontId="28" fillId="0" borderId="81"/>
    <xf numFmtId="0" fontId="28" fillId="0" borderId="81"/>
    <xf numFmtId="38" fontId="36" fillId="0" borderId="42" applyFill="0" applyBorder="0" applyAlignment="0" applyProtection="0">
      <protection locked="0"/>
    </xf>
    <xf numFmtId="38" fontId="36" fillId="0" borderId="42" applyFill="0" applyBorder="0" applyAlignment="0" applyProtection="0">
      <protection locked="0"/>
    </xf>
    <xf numFmtId="0" fontId="35" fillId="8" borderId="0" applyNumberFormat="0" applyFont="0" applyAlignment="0" applyProtection="0"/>
    <xf numFmtId="0" fontId="35" fillId="8" borderId="79" applyNumberFormat="0" applyFont="0" applyAlignment="0" applyProtection="0">
      <protection locked="0"/>
    </xf>
    <xf numFmtId="0" fontId="46" fillId="0" borderId="0" applyNumberFormat="0" applyFill="0" applyBorder="0" applyAlignment="0" applyProtection="0"/>
    <xf numFmtId="170" fontId="26" fillId="0" borderId="0" applyFont="0" applyFill="0" applyBorder="0" applyProtection="0">
      <alignment horizontal="right"/>
    </xf>
    <xf numFmtId="0" fontId="53" fillId="0" borderId="0"/>
    <xf numFmtId="9" fontId="54" fillId="0" borderId="0" applyFont="0" applyFill="0" applyBorder="0" applyAlignment="0" applyProtection="0"/>
    <xf numFmtId="0" fontId="54" fillId="0" borderId="0"/>
    <xf numFmtId="0" fontId="1" fillId="0" borderId="0"/>
    <xf numFmtId="0" fontId="53" fillId="0" borderId="0"/>
    <xf numFmtId="9" fontId="54" fillId="0" borderId="0" applyFont="0" applyFill="0" applyBorder="0" applyAlignment="0" applyProtection="0"/>
  </cellStyleXfs>
  <cellXfs count="308">
    <xf numFmtId="0" fontId="0" fillId="0" borderId="0" xfId="0"/>
    <xf numFmtId="0" fontId="4" fillId="0" borderId="0" xfId="4"/>
    <xf numFmtId="0" fontId="10" fillId="5" borderId="1" xfId="0" applyFont="1" applyFill="1" applyBorder="1"/>
    <xf numFmtId="0" fontId="0" fillId="5" borderId="0" xfId="0" applyFill="1"/>
    <xf numFmtId="0" fontId="1" fillId="5" borderId="1" xfId="0" applyFont="1" applyFill="1" applyBorder="1"/>
    <xf numFmtId="0" fontId="11" fillId="5" borderId="1" xfId="0" applyFont="1" applyFill="1" applyBorder="1"/>
    <xf numFmtId="44" fontId="6" fillId="5" borderId="2" xfId="2" applyFont="1" applyFill="1" applyBorder="1" applyProtection="1"/>
    <xf numFmtId="44" fontId="6" fillId="5" borderId="0" xfId="2" applyFont="1" applyFill="1" applyBorder="1" applyProtection="1"/>
    <xf numFmtId="0" fontId="12" fillId="5" borderId="1" xfId="0" applyFont="1" applyFill="1" applyBorder="1"/>
    <xf numFmtId="44" fontId="9" fillId="5" borderId="0" xfId="2" applyFont="1" applyFill="1" applyBorder="1" applyProtection="1"/>
    <xf numFmtId="44" fontId="1" fillId="5" borderId="3" xfId="2" applyFont="1" applyFill="1" applyBorder="1" applyProtection="1"/>
    <xf numFmtId="44" fontId="1" fillId="5" borderId="4" xfId="2" applyFont="1" applyFill="1" applyBorder="1" applyProtection="1"/>
    <xf numFmtId="44" fontId="1" fillId="5" borderId="5" xfId="2" applyFont="1" applyFill="1" applyBorder="1" applyProtection="1"/>
    <xf numFmtId="164" fontId="13" fillId="5" borderId="6" xfId="1" applyNumberFormat="1" applyFont="1" applyFill="1" applyBorder="1" applyProtection="1"/>
    <xf numFmtId="165" fontId="13" fillId="5" borderId="7" xfId="4" applyNumberFormat="1" applyFont="1" applyFill="1" applyBorder="1" applyAlignment="1">
      <alignment horizontal="center"/>
    </xf>
    <xf numFmtId="165" fontId="13" fillId="5" borderId="8" xfId="4" applyNumberFormat="1" applyFont="1" applyFill="1" applyBorder="1" applyAlignment="1">
      <alignment horizontal="center"/>
    </xf>
    <xf numFmtId="165" fontId="13" fillId="5" borderId="9" xfId="4" applyNumberFormat="1" applyFont="1" applyFill="1" applyBorder="1" applyAlignment="1">
      <alignment horizontal="center"/>
    </xf>
    <xf numFmtId="165" fontId="13" fillId="5" borderId="10" xfId="4" applyNumberFormat="1" applyFont="1" applyFill="1" applyBorder="1" applyAlignment="1">
      <alignment horizontal="center"/>
    </xf>
    <xf numFmtId="165" fontId="13" fillId="5" borderId="11" xfId="4" applyNumberFormat="1" applyFont="1" applyFill="1" applyBorder="1" applyAlignment="1">
      <alignment horizontal="center" wrapText="1"/>
    </xf>
    <xf numFmtId="164" fontId="11" fillId="5" borderId="12" xfId="1" applyNumberFormat="1" applyFont="1" applyFill="1" applyBorder="1" applyProtection="1"/>
    <xf numFmtId="10" fontId="11" fillId="5" borderId="13" xfId="3" applyNumberFormat="1" applyFont="1" applyFill="1" applyBorder="1" applyProtection="1"/>
    <xf numFmtId="10" fontId="11" fillId="5" borderId="14" xfId="3" applyNumberFormat="1" applyFont="1" applyFill="1" applyBorder="1" applyProtection="1"/>
    <xf numFmtId="10" fontId="11" fillId="5" borderId="15" xfId="3" applyNumberFormat="1" applyFont="1" applyFill="1" applyBorder="1" applyProtection="1"/>
    <xf numFmtId="164" fontId="11" fillId="5" borderId="16" xfId="1" applyNumberFormat="1" applyFont="1" applyFill="1" applyBorder="1" applyProtection="1"/>
    <xf numFmtId="164" fontId="11" fillId="5" borderId="17" xfId="1" applyNumberFormat="1" applyFont="1" applyFill="1" applyBorder="1" applyProtection="1"/>
    <xf numFmtId="164" fontId="11" fillId="5" borderId="18" xfId="1" applyNumberFormat="1" applyFont="1" applyFill="1" applyBorder="1" applyProtection="1"/>
    <xf numFmtId="164" fontId="11" fillId="5" borderId="19" xfId="1" applyNumberFormat="1" applyFont="1" applyFill="1" applyBorder="1" applyProtection="1"/>
    <xf numFmtId="164" fontId="11" fillId="5" borderId="20" xfId="1" applyNumberFormat="1" applyFont="1" applyFill="1" applyBorder="1" applyProtection="1"/>
    <xf numFmtId="44" fontId="11" fillId="5" borderId="21" xfId="2" applyFont="1" applyFill="1" applyBorder="1" applyProtection="1"/>
    <xf numFmtId="44" fontId="11" fillId="5" borderId="22" xfId="2" applyFont="1" applyFill="1" applyBorder="1" applyProtection="1"/>
    <xf numFmtId="44" fontId="11" fillId="5" borderId="23" xfId="2" applyFont="1" applyFill="1" applyBorder="1" applyProtection="1"/>
    <xf numFmtId="44" fontId="11" fillId="5" borderId="24" xfId="2" applyFont="1" applyFill="1" applyBorder="1" applyProtection="1"/>
    <xf numFmtId="44" fontId="13" fillId="5" borderId="5" xfId="2" applyFont="1" applyFill="1" applyBorder="1" applyProtection="1"/>
    <xf numFmtId="166" fontId="13" fillId="5" borderId="25" xfId="2" applyNumberFormat="1" applyFont="1" applyFill="1" applyBorder="1" applyProtection="1"/>
    <xf numFmtId="166" fontId="13" fillId="5" borderId="26" xfId="2" applyNumberFormat="1" applyFont="1" applyFill="1" applyBorder="1" applyProtection="1"/>
    <xf numFmtId="166" fontId="13" fillId="5" borderId="27" xfId="2" applyNumberFormat="1" applyFont="1" applyFill="1" applyBorder="1" applyProtection="1"/>
    <xf numFmtId="166" fontId="13" fillId="5" borderId="28" xfId="2" applyNumberFormat="1" applyFont="1" applyFill="1" applyBorder="1" applyProtection="1"/>
    <xf numFmtId="0" fontId="8" fillId="5" borderId="1" xfId="0" applyFont="1" applyFill="1" applyBorder="1"/>
    <xf numFmtId="164" fontId="11" fillId="5" borderId="29" xfId="1" applyNumberFormat="1" applyFont="1" applyFill="1" applyBorder="1" applyProtection="1"/>
    <xf numFmtId="164" fontId="11" fillId="5" borderId="0" xfId="1" applyNumberFormat="1" applyFont="1" applyFill="1" applyBorder="1" applyProtection="1"/>
    <xf numFmtId="9" fontId="11" fillId="5" borderId="0" xfId="3" applyFont="1" applyFill="1" applyBorder="1" applyProtection="1"/>
    <xf numFmtId="164" fontId="11" fillId="5" borderId="0" xfId="0" applyNumberFormat="1" applyFont="1" applyFill="1"/>
    <xf numFmtId="164" fontId="0" fillId="5" borderId="0" xfId="0" applyNumberFormat="1" applyFill="1"/>
    <xf numFmtId="9" fontId="1" fillId="5" borderId="0" xfId="3" applyFont="1" applyFill="1" applyBorder="1" applyProtection="1"/>
    <xf numFmtId="44" fontId="8" fillId="5" borderId="0" xfId="2" applyFont="1" applyFill="1" applyBorder="1" applyProtection="1"/>
    <xf numFmtId="44" fontId="12" fillId="5" borderId="1" xfId="2" applyFont="1" applyFill="1" applyBorder="1" applyProtection="1"/>
    <xf numFmtId="166" fontId="13" fillId="5" borderId="0" xfId="2" applyNumberFormat="1" applyFont="1" applyFill="1" applyBorder="1" applyProtection="1"/>
    <xf numFmtId="164" fontId="11" fillId="5" borderId="31" xfId="1" applyNumberFormat="1" applyFont="1" applyFill="1" applyBorder="1" applyProtection="1"/>
    <xf numFmtId="164" fontId="11" fillId="5" borderId="34" xfId="1" applyNumberFormat="1" applyFont="1" applyFill="1" applyBorder="1" applyProtection="1"/>
    <xf numFmtId="164" fontId="11" fillId="5" borderId="35" xfId="1" applyNumberFormat="1" applyFont="1" applyFill="1" applyBorder="1" applyProtection="1"/>
    <xf numFmtId="164" fontId="11" fillId="5" borderId="36" xfId="1" applyNumberFormat="1" applyFont="1" applyFill="1" applyBorder="1" applyProtection="1"/>
    <xf numFmtId="164" fontId="11" fillId="5" borderId="37" xfId="1" applyNumberFormat="1" applyFont="1" applyFill="1" applyBorder="1" applyProtection="1"/>
    <xf numFmtId="164" fontId="11" fillId="5" borderId="20" xfId="3" applyNumberFormat="1" applyFont="1" applyFill="1" applyBorder="1" applyProtection="1"/>
    <xf numFmtId="164" fontId="11" fillId="5" borderId="38" xfId="1" applyNumberFormat="1" applyFont="1" applyFill="1" applyBorder="1" applyProtection="1"/>
    <xf numFmtId="164" fontId="11" fillId="5" borderId="21" xfId="1" applyNumberFormat="1" applyFont="1" applyFill="1" applyBorder="1" applyProtection="1"/>
    <xf numFmtId="164" fontId="11" fillId="5" borderId="22" xfId="1" applyNumberFormat="1" applyFont="1" applyFill="1" applyBorder="1" applyProtection="1"/>
    <xf numFmtId="164" fontId="11" fillId="5" borderId="39" xfId="1" applyNumberFormat="1" applyFont="1" applyFill="1" applyBorder="1" applyProtection="1"/>
    <xf numFmtId="164" fontId="11" fillId="5" borderId="23" xfId="1" applyNumberFormat="1" applyFont="1" applyFill="1" applyBorder="1" applyProtection="1"/>
    <xf numFmtId="164" fontId="11" fillId="5" borderId="40" xfId="3" applyNumberFormat="1" applyFont="1" applyFill="1" applyBorder="1" applyProtection="1"/>
    <xf numFmtId="164" fontId="11" fillId="5" borderId="4" xfId="1" applyNumberFormat="1" applyFont="1" applyFill="1" applyBorder="1" applyProtection="1"/>
    <xf numFmtId="167" fontId="11" fillId="5" borderId="41" xfId="3" applyNumberFormat="1" applyFont="1" applyFill="1" applyBorder="1" applyProtection="1"/>
    <xf numFmtId="167" fontId="11" fillId="5" borderId="0" xfId="3" applyNumberFormat="1" applyFont="1" applyFill="1" applyBorder="1" applyProtection="1"/>
    <xf numFmtId="167" fontId="11" fillId="5" borderId="42" xfId="3" applyNumberFormat="1" applyFont="1" applyFill="1" applyBorder="1" applyProtection="1"/>
    <xf numFmtId="10" fontId="11" fillId="5" borderId="35" xfId="3" applyNumberFormat="1" applyFont="1" applyFill="1" applyBorder="1" applyProtection="1"/>
    <xf numFmtId="10" fontId="11" fillId="5" borderId="37" xfId="3" applyNumberFormat="1" applyFont="1" applyFill="1" applyBorder="1" applyProtection="1"/>
    <xf numFmtId="10" fontId="11" fillId="5" borderId="43" xfId="3" applyNumberFormat="1" applyFont="1" applyFill="1" applyBorder="1" applyProtection="1"/>
    <xf numFmtId="10" fontId="11" fillId="5" borderId="44" xfId="3" applyNumberFormat="1" applyFont="1" applyFill="1" applyBorder="1" applyProtection="1"/>
    <xf numFmtId="10" fontId="11" fillId="5" borderId="1" xfId="3" applyNumberFormat="1" applyFont="1" applyFill="1" applyBorder="1" applyProtection="1"/>
    <xf numFmtId="10" fontId="11" fillId="5" borderId="45" xfId="3" applyNumberFormat="1" applyFont="1" applyFill="1" applyBorder="1" applyProtection="1"/>
    <xf numFmtId="10" fontId="11" fillId="5" borderId="46" xfId="3" applyNumberFormat="1" applyFont="1" applyFill="1" applyBorder="1" applyProtection="1"/>
    <xf numFmtId="10" fontId="11" fillId="5" borderId="47" xfId="3" applyNumberFormat="1" applyFont="1" applyFill="1" applyBorder="1" applyProtection="1"/>
    <xf numFmtId="0" fontId="12" fillId="0" borderId="1" xfId="0" applyFont="1" applyBorder="1"/>
    <xf numFmtId="44" fontId="9" fillId="0" borderId="0" xfId="2" applyFont="1" applyFill="1" applyBorder="1" applyProtection="1"/>
    <xf numFmtId="0" fontId="11" fillId="0" borderId="1" xfId="0" applyFont="1" applyBorder="1"/>
    <xf numFmtId="164" fontId="13" fillId="0" borderId="48" xfId="1" applyNumberFormat="1" applyFont="1" applyFill="1" applyBorder="1" applyProtection="1"/>
    <xf numFmtId="165" fontId="13" fillId="0" borderId="49" xfId="4" applyNumberFormat="1" applyFont="1" applyBorder="1" applyAlignment="1">
      <alignment horizontal="center"/>
    </xf>
    <xf numFmtId="165" fontId="13" fillId="0" borderId="8" xfId="4" applyNumberFormat="1" applyFont="1" applyBorder="1" applyAlignment="1">
      <alignment horizontal="center"/>
    </xf>
    <xf numFmtId="165" fontId="13" fillId="0" borderId="9" xfId="4" applyNumberFormat="1" applyFont="1" applyBorder="1" applyAlignment="1">
      <alignment horizontal="center"/>
    </xf>
    <xf numFmtId="165" fontId="13" fillId="0" borderId="11" xfId="4" applyNumberFormat="1" applyFont="1" applyBorder="1" applyAlignment="1">
      <alignment horizontal="center" wrapText="1"/>
    </xf>
    <xf numFmtId="164" fontId="11" fillId="0" borderId="12" xfId="1" applyNumberFormat="1" applyFont="1" applyFill="1" applyBorder="1" applyProtection="1"/>
    <xf numFmtId="10" fontId="11" fillId="0" borderId="13" xfId="3" applyNumberFormat="1" applyFont="1" applyFill="1" applyBorder="1" applyProtection="1"/>
    <xf numFmtId="10" fontId="11" fillId="0" borderId="14" xfId="3" applyNumberFormat="1" applyFont="1" applyFill="1" applyBorder="1" applyProtection="1"/>
    <xf numFmtId="10" fontId="11" fillId="0" borderId="50" xfId="3" applyNumberFormat="1" applyFont="1" applyFill="1" applyBorder="1" applyProtection="1"/>
    <xf numFmtId="10" fontId="11" fillId="0" borderId="15" xfId="3" applyNumberFormat="1" applyFont="1" applyFill="1" applyBorder="1" applyProtection="1"/>
    <xf numFmtId="164" fontId="11" fillId="0" borderId="51" xfId="1" applyNumberFormat="1" applyFont="1" applyFill="1" applyBorder="1" applyProtection="1"/>
    <xf numFmtId="164" fontId="11" fillId="0" borderId="52" xfId="1" applyNumberFormat="1" applyFont="1" applyFill="1" applyBorder="1" applyProtection="1"/>
    <xf numFmtId="164" fontId="11" fillId="0" borderId="18" xfId="1" applyNumberFormat="1" applyFont="1" applyFill="1" applyBorder="1" applyProtection="1"/>
    <xf numFmtId="164" fontId="11" fillId="0" borderId="19" xfId="1" applyNumberFormat="1" applyFont="1" applyFill="1" applyBorder="1" applyProtection="1"/>
    <xf numFmtId="164" fontId="11" fillId="0" borderId="20" xfId="1" applyNumberFormat="1" applyFont="1" applyFill="1" applyBorder="1" applyProtection="1"/>
    <xf numFmtId="44" fontId="11" fillId="0" borderId="24" xfId="2" applyFont="1" applyFill="1" applyBorder="1" applyProtection="1"/>
    <xf numFmtId="44" fontId="11" fillId="0" borderId="53" xfId="2" applyFont="1" applyFill="1" applyBorder="1" applyProtection="1"/>
    <xf numFmtId="44" fontId="11" fillId="0" borderId="23" xfId="2" applyFont="1" applyFill="1" applyBorder="1" applyProtection="1"/>
    <xf numFmtId="44" fontId="11" fillId="0" borderId="39" xfId="2" applyFont="1" applyFill="1" applyBorder="1" applyProtection="1"/>
    <xf numFmtId="44" fontId="11" fillId="0" borderId="40" xfId="2" applyFont="1" applyFill="1" applyBorder="1" applyProtection="1"/>
    <xf numFmtId="44" fontId="13" fillId="0" borderId="28" xfId="2" applyFont="1" applyFill="1" applyBorder="1" applyProtection="1"/>
    <xf numFmtId="166" fontId="13" fillId="0" borderId="30" xfId="2" applyNumberFormat="1" applyFont="1" applyFill="1" applyBorder="1" applyProtection="1"/>
    <xf numFmtId="166" fontId="13" fillId="0" borderId="26" xfId="2" applyNumberFormat="1" applyFont="1" applyFill="1" applyBorder="1" applyProtection="1"/>
    <xf numFmtId="166" fontId="13" fillId="0" borderId="27" xfId="2" applyNumberFormat="1" applyFont="1" applyFill="1" applyBorder="1" applyProtection="1"/>
    <xf numFmtId="44" fontId="12" fillId="0" borderId="1" xfId="2" applyFont="1" applyFill="1" applyBorder="1" applyProtection="1"/>
    <xf numFmtId="166" fontId="13" fillId="0" borderId="0" xfId="2" applyNumberFormat="1" applyFont="1" applyFill="1" applyBorder="1" applyProtection="1"/>
    <xf numFmtId="44" fontId="8" fillId="0" borderId="0" xfId="2" applyFont="1" applyFill="1" applyBorder="1" applyProtection="1"/>
    <xf numFmtId="44" fontId="12" fillId="0" borderId="30" xfId="2" applyFont="1" applyFill="1" applyBorder="1" applyProtection="1"/>
    <xf numFmtId="44" fontId="8" fillId="0" borderId="27" xfId="2" applyFont="1" applyFill="1" applyBorder="1" applyProtection="1"/>
    <xf numFmtId="164" fontId="11" fillId="0" borderId="31" xfId="1" applyNumberFormat="1" applyFont="1" applyFill="1" applyBorder="1" applyProtection="1"/>
    <xf numFmtId="164" fontId="11" fillId="0" borderId="34" xfId="1" applyNumberFormat="1" applyFont="1" applyFill="1" applyBorder="1" applyProtection="1"/>
    <xf numFmtId="164" fontId="11" fillId="0" borderId="16" xfId="1" applyNumberFormat="1" applyFont="1" applyFill="1" applyBorder="1" applyProtection="1"/>
    <xf numFmtId="164" fontId="11" fillId="0" borderId="38" xfId="1" applyNumberFormat="1" applyFont="1" applyFill="1" applyBorder="1" applyProtection="1"/>
    <xf numFmtId="164" fontId="11" fillId="0" borderId="21" xfId="1" applyNumberFormat="1" applyFont="1" applyFill="1" applyBorder="1" applyProtection="1"/>
    <xf numFmtId="164" fontId="11" fillId="0" borderId="55" xfId="3" applyNumberFormat="1" applyFont="1" applyFill="1" applyBorder="1" applyProtection="1"/>
    <xf numFmtId="164" fontId="11" fillId="0" borderId="56" xfId="3" applyNumberFormat="1" applyFont="1" applyFill="1" applyBorder="1" applyProtection="1"/>
    <xf numFmtId="164" fontId="11" fillId="0" borderId="63" xfId="3" applyNumberFormat="1" applyFont="1" applyFill="1" applyBorder="1" applyProtection="1"/>
    <xf numFmtId="164" fontId="11" fillId="0" borderId="33" xfId="3" applyNumberFormat="1" applyFont="1" applyFill="1" applyBorder="1" applyProtection="1"/>
    <xf numFmtId="164" fontId="11" fillId="0" borderId="64" xfId="1" applyNumberFormat="1" applyFont="1" applyFill="1" applyBorder="1" applyProtection="1"/>
    <xf numFmtId="167" fontId="11" fillId="0" borderId="58" xfId="3" applyNumberFormat="1" applyFont="1" applyFill="1" applyBorder="1" applyProtection="1"/>
    <xf numFmtId="167" fontId="11" fillId="0" borderId="59" xfId="3" applyNumberFormat="1" applyFont="1" applyFill="1" applyBorder="1" applyProtection="1"/>
    <xf numFmtId="167" fontId="11" fillId="0" borderId="60" xfId="3" applyNumberFormat="1" applyFont="1" applyFill="1" applyBorder="1" applyProtection="1"/>
    <xf numFmtId="167" fontId="11" fillId="0" borderId="61" xfId="3" applyNumberFormat="1" applyFont="1" applyFill="1" applyBorder="1" applyProtection="1"/>
    <xf numFmtId="164" fontId="11" fillId="0" borderId="65" xfId="1" applyNumberFormat="1" applyFont="1" applyFill="1" applyBorder="1" applyProtection="1"/>
    <xf numFmtId="10" fontId="11" fillId="0" borderId="66" xfId="3" applyNumberFormat="1" applyFont="1" applyFill="1" applyBorder="1" applyProtection="1"/>
    <xf numFmtId="10" fontId="11" fillId="0" borderId="59" xfId="3" applyNumberFormat="1" applyFont="1" applyFill="1" applyBorder="1" applyProtection="1"/>
    <xf numFmtId="10" fontId="11" fillId="0" borderId="61" xfId="3" applyNumberFormat="1" applyFont="1" applyFill="1" applyBorder="1" applyProtection="1"/>
    <xf numFmtId="164" fontId="11" fillId="0" borderId="67" xfId="1" applyNumberFormat="1" applyFont="1" applyFill="1" applyBorder="1" applyProtection="1"/>
    <xf numFmtId="10" fontId="11" fillId="0" borderId="68" xfId="3" applyNumberFormat="1" applyFont="1" applyFill="1" applyBorder="1" applyProtection="1"/>
    <xf numFmtId="10" fontId="11" fillId="0" borderId="69" xfId="3" applyNumberFormat="1" applyFont="1" applyFill="1" applyBorder="1" applyProtection="1"/>
    <xf numFmtId="10" fontId="11" fillId="0" borderId="70" xfId="3" applyNumberFormat="1" applyFont="1" applyFill="1" applyBorder="1" applyProtection="1"/>
    <xf numFmtId="10" fontId="11" fillId="0" borderId="71" xfId="3" applyNumberFormat="1" applyFont="1" applyFill="1" applyBorder="1" applyProtection="1"/>
    <xf numFmtId="164" fontId="11" fillId="0" borderId="0" xfId="1" applyNumberFormat="1" applyFont="1" applyFill="1" applyBorder="1" applyProtection="1"/>
    <xf numFmtId="168" fontId="11" fillId="0" borderId="0" xfId="3" applyNumberFormat="1" applyFont="1" applyFill="1" applyBorder="1" applyProtection="1"/>
    <xf numFmtId="164" fontId="13" fillId="0" borderId="6" xfId="1" applyNumberFormat="1" applyFont="1" applyFill="1" applyBorder="1" applyProtection="1"/>
    <xf numFmtId="10" fontId="11" fillId="0" borderId="72" xfId="3" applyNumberFormat="1" applyFont="1" applyFill="1" applyBorder="1" applyProtection="1"/>
    <xf numFmtId="10" fontId="11" fillId="0" borderId="73" xfId="3" applyNumberFormat="1" applyFont="1" applyFill="1" applyBorder="1" applyProtection="1"/>
    <xf numFmtId="44" fontId="11" fillId="0" borderId="21" xfId="2" applyFont="1" applyFill="1" applyBorder="1" applyProtection="1"/>
    <xf numFmtId="44" fontId="13" fillId="0" borderId="5" xfId="2" applyFont="1" applyFill="1" applyBorder="1" applyProtection="1"/>
    <xf numFmtId="10" fontId="11" fillId="0" borderId="60" xfId="3" applyNumberFormat="1" applyFont="1" applyFill="1" applyBorder="1" applyProtection="1"/>
    <xf numFmtId="44" fontId="11" fillId="0" borderId="22" xfId="2" applyFont="1" applyFill="1" applyBorder="1" applyProtection="1"/>
    <xf numFmtId="0" fontId="0" fillId="8" borderId="0" xfId="0" applyFill="1"/>
    <xf numFmtId="0" fontId="8" fillId="0" borderId="0" xfId="0" applyFont="1"/>
    <xf numFmtId="0" fontId="16" fillId="0" borderId="0" xfId="0" applyFont="1"/>
    <xf numFmtId="0" fontId="16" fillId="8" borderId="0" xfId="0" applyFont="1" applyFill="1"/>
    <xf numFmtId="0" fontId="8" fillId="8" borderId="0" xfId="0" applyFont="1" applyFill="1"/>
    <xf numFmtId="0" fontId="17" fillId="8" borderId="0" xfId="0" applyFont="1" applyFill="1"/>
    <xf numFmtId="0" fontId="17" fillId="0" borderId="0" xfId="0" applyFont="1"/>
    <xf numFmtId="0" fontId="18" fillId="8" borderId="0" xfId="0" applyFont="1" applyFill="1"/>
    <xf numFmtId="0" fontId="18" fillId="0" borderId="0" xfId="0" applyFont="1"/>
    <xf numFmtId="40" fontId="8" fillId="0" borderId="59" xfId="0" applyNumberFormat="1" applyFont="1" applyBorder="1" applyAlignment="1">
      <alignment horizontal="right"/>
    </xf>
    <xf numFmtId="41" fontId="8" fillId="0" borderId="59" xfId="0" applyNumberFormat="1" applyFont="1" applyBorder="1" applyAlignment="1">
      <alignment horizontal="right"/>
    </xf>
    <xf numFmtId="41" fontId="8" fillId="8" borderId="0" xfId="0" applyNumberFormat="1" applyFont="1" applyFill="1"/>
    <xf numFmtId="38" fontId="8" fillId="0" borderId="59" xfId="0" applyNumberFormat="1" applyFont="1" applyBorder="1" applyAlignment="1">
      <alignment horizontal="right"/>
    </xf>
    <xf numFmtId="40" fontId="0" fillId="0" borderId="0" xfId="0" applyNumberFormat="1"/>
    <xf numFmtId="40" fontId="8" fillId="0" borderId="0" xfId="0" applyNumberFormat="1" applyFont="1"/>
    <xf numFmtId="166" fontId="0" fillId="0" borderId="0" xfId="2" applyNumberFormat="1" applyFont="1"/>
    <xf numFmtId="0" fontId="0" fillId="0" borderId="0" xfId="0" applyAlignment="1" applyProtection="1">
      <alignment horizontal="left" vertical="justify"/>
      <protection locked="0"/>
    </xf>
    <xf numFmtId="0" fontId="0" fillId="0" borderId="0" xfId="0" applyProtection="1">
      <protection locked="0"/>
    </xf>
    <xf numFmtId="0" fontId="4" fillId="0" borderId="0" xfId="4" quotePrefix="1"/>
    <xf numFmtId="0" fontId="7" fillId="0" borderId="0" xfId="0" applyFont="1"/>
    <xf numFmtId="164" fontId="11" fillId="6" borderId="33" xfId="3" applyNumberFormat="1" applyFont="1" applyFill="1" applyBorder="1" applyProtection="1"/>
    <xf numFmtId="0" fontId="8" fillId="0" borderId="29" xfId="0" applyFont="1" applyBorder="1"/>
    <xf numFmtId="164" fontId="11" fillId="0" borderId="29" xfId="1" applyNumberFormat="1" applyFont="1" applyFill="1" applyBorder="1" applyProtection="1"/>
    <xf numFmtId="9" fontId="11" fillId="0" borderId="29" xfId="3" applyFont="1" applyFill="1" applyBorder="1" applyProtection="1"/>
    <xf numFmtId="164" fontId="11" fillId="0" borderId="29" xfId="0" applyNumberFormat="1" applyFont="1" applyBorder="1"/>
    <xf numFmtId="164" fontId="0" fillId="0" borderId="29" xfId="0" applyNumberFormat="1" applyBorder="1"/>
    <xf numFmtId="9" fontId="1" fillId="0" borderId="29" xfId="3" applyFont="1" applyFill="1" applyBorder="1" applyProtection="1"/>
    <xf numFmtId="44" fontId="9" fillId="0" borderId="29" xfId="2" applyFont="1" applyFill="1" applyBorder="1" applyProtection="1"/>
    <xf numFmtId="44" fontId="8" fillId="0" borderId="29" xfId="2" applyFont="1" applyFill="1" applyBorder="1" applyProtection="1"/>
    <xf numFmtId="0" fontId="10" fillId="0" borderId="0" xfId="0" applyFont="1"/>
    <xf numFmtId="0" fontId="1" fillId="0" borderId="0" xfId="0" applyFont="1"/>
    <xf numFmtId="0" fontId="11" fillId="0" borderId="0" xfId="0" applyFont="1"/>
    <xf numFmtId="44" fontId="9" fillId="3" borderId="2" xfId="2" applyFont="1" applyFill="1" applyBorder="1" applyProtection="1"/>
    <xf numFmtId="166" fontId="8" fillId="7" borderId="54" xfId="2" applyNumberFormat="1" applyFont="1" applyFill="1" applyBorder="1" applyProtection="1"/>
    <xf numFmtId="9" fontId="11" fillId="0" borderId="0" xfId="3" applyFont="1" applyFill="1" applyBorder="1" applyProtection="1"/>
    <xf numFmtId="164" fontId="11" fillId="0" borderId="0" xfId="0" applyNumberFormat="1" applyFont="1"/>
    <xf numFmtId="164" fontId="0" fillId="0" borderId="0" xfId="0" applyNumberFormat="1"/>
    <xf numFmtId="9" fontId="1" fillId="0" borderId="0" xfId="3" applyFont="1" applyFill="1" applyBorder="1" applyProtection="1"/>
    <xf numFmtId="164" fontId="11" fillId="0" borderId="54" xfId="3" applyNumberFormat="1" applyFont="1" applyFill="1" applyBorder="1" applyProtection="1"/>
    <xf numFmtId="164" fontId="11" fillId="0" borderId="61" xfId="1" applyNumberFormat="1" applyFont="1" applyFill="1" applyBorder="1" applyProtection="1"/>
    <xf numFmtId="0" fontId="0" fillId="0" borderId="59" xfId="0" applyBorder="1" applyAlignment="1">
      <alignment horizontal="left"/>
    </xf>
    <xf numFmtId="41" fontId="1" fillId="0" borderId="0" xfId="0" applyNumberFormat="1" applyFont="1"/>
    <xf numFmtId="40" fontId="1" fillId="0" borderId="0" xfId="0" applyNumberFormat="1" applyFont="1"/>
    <xf numFmtId="40" fontId="1" fillId="0" borderId="0" xfId="0" applyNumberFormat="1" applyFont="1" applyAlignment="1">
      <alignment horizontal="center"/>
    </xf>
    <xf numFmtId="40" fontId="8" fillId="0" borderId="0" xfId="0" applyNumberFormat="1" applyFont="1" applyAlignment="1">
      <alignment horizontal="center"/>
    </xf>
    <xf numFmtId="0" fontId="8" fillId="10" borderId="59" xfId="0" applyFont="1" applyFill="1" applyBorder="1" applyAlignment="1">
      <alignment horizontal="center"/>
    </xf>
    <xf numFmtId="41" fontId="8" fillId="10" borderId="59" xfId="0" applyNumberFormat="1" applyFont="1" applyFill="1" applyBorder="1"/>
    <xf numFmtId="40" fontId="8" fillId="10" borderId="59" xfId="0" applyNumberFormat="1" applyFont="1" applyFill="1" applyBorder="1" applyAlignment="1">
      <alignment horizontal="center"/>
    </xf>
    <xf numFmtId="41" fontId="8" fillId="10" borderId="59" xfId="0" applyNumberFormat="1" applyFont="1" applyFill="1" applyBorder="1" applyAlignment="1">
      <alignment horizontal="center"/>
    </xf>
    <xf numFmtId="0" fontId="8" fillId="10" borderId="59" xfId="0" applyFont="1" applyFill="1" applyBorder="1"/>
    <xf numFmtId="0" fontId="8" fillId="5" borderId="59" xfId="0" applyFont="1" applyFill="1" applyBorder="1" applyAlignment="1">
      <alignment horizontal="center"/>
    </xf>
    <xf numFmtId="41" fontId="0" fillId="0" borderId="59" xfId="0" applyNumberFormat="1" applyBorder="1"/>
    <xf numFmtId="40" fontId="0" fillId="0" borderId="59" xfId="0" applyNumberFormat="1" applyBorder="1"/>
    <xf numFmtId="40" fontId="8" fillId="0" borderId="59" xfId="0" applyNumberFormat="1" applyFont="1" applyBorder="1"/>
    <xf numFmtId="0" fontId="8" fillId="0" borderId="59" xfId="0" applyFont="1" applyBorder="1"/>
    <xf numFmtId="0" fontId="0" fillId="0" borderId="59" xfId="0" applyBorder="1" applyAlignment="1">
      <alignment horizontal="left" indent="1"/>
    </xf>
    <xf numFmtId="169" fontId="1" fillId="0" borderId="59" xfId="0" applyNumberFormat="1" applyFont="1" applyBorder="1" applyAlignment="1">
      <alignment horizontal="right"/>
    </xf>
    <xf numFmtId="169" fontId="0" fillId="0" borderId="59" xfId="0" applyNumberFormat="1" applyBorder="1" applyAlignment="1">
      <alignment horizontal="right"/>
    </xf>
    <xf numFmtId="6" fontId="8" fillId="5" borderId="59" xfId="0" applyNumberFormat="1" applyFont="1" applyFill="1" applyBorder="1" applyAlignment="1">
      <alignment horizontal="right"/>
    </xf>
    <xf numFmtId="38" fontId="0" fillId="0" borderId="59" xfId="0" applyNumberFormat="1" applyBorder="1" applyAlignment="1">
      <alignment horizontal="right"/>
    </xf>
    <xf numFmtId="41" fontId="8" fillId="0" borderId="59" xfId="0" applyNumberFormat="1" applyFont="1" applyBorder="1"/>
    <xf numFmtId="0" fontId="0" fillId="0" borderId="59" xfId="0" applyBorder="1"/>
    <xf numFmtId="0" fontId="8" fillId="0" borderId="59" xfId="0" applyFont="1" applyBorder="1" applyAlignment="1">
      <alignment horizontal="left"/>
    </xf>
    <xf numFmtId="0" fontId="1" fillId="0" borderId="59" xfId="0" applyFont="1" applyBorder="1" applyAlignment="1">
      <alignment horizontal="left" indent="1"/>
    </xf>
    <xf numFmtId="41" fontId="1" fillId="0" borderId="59" xfId="0" applyNumberFormat="1" applyFont="1" applyBorder="1"/>
    <xf numFmtId="38" fontId="1" fillId="0" borderId="59" xfId="0" applyNumberFormat="1" applyFont="1" applyBorder="1" applyAlignment="1">
      <alignment horizontal="right"/>
    </xf>
    <xf numFmtId="0" fontId="1" fillId="0" borderId="59" xfId="0" applyFont="1" applyBorder="1" applyAlignment="1">
      <alignment horizontal="left"/>
    </xf>
    <xf numFmtId="0" fontId="19" fillId="0" borderId="59" xfId="0" applyFont="1" applyBorder="1" applyAlignment="1">
      <alignment horizontal="left"/>
    </xf>
    <xf numFmtId="0" fontId="1" fillId="0" borderId="59" xfId="0" applyFont="1" applyBorder="1" applyAlignment="1">
      <alignment horizontal="left" indent="2"/>
    </xf>
    <xf numFmtId="0" fontId="8" fillId="0" borderId="59" xfId="0" applyFont="1" applyBorder="1" applyAlignment="1">
      <alignment wrapText="1"/>
    </xf>
    <xf numFmtId="6" fontId="8" fillId="0" borderId="59" xfId="0" applyNumberFormat="1" applyFont="1" applyBorder="1" applyAlignment="1">
      <alignment horizontal="right"/>
    </xf>
    <xf numFmtId="167" fontId="11" fillId="5" borderId="44" xfId="3" applyNumberFormat="1" applyFont="1" applyFill="1" applyBorder="1" applyProtection="1"/>
    <xf numFmtId="164" fontId="11" fillId="0" borderId="83" xfId="1" applyNumberFormat="1" applyFont="1" applyFill="1" applyBorder="1" applyProtection="1"/>
    <xf numFmtId="164" fontId="11" fillId="5" borderId="84" xfId="1" applyNumberFormat="1" applyFont="1" applyFill="1" applyBorder="1" applyProtection="1"/>
    <xf numFmtId="164" fontId="11" fillId="5" borderId="85" xfId="3" applyNumberFormat="1" applyFont="1" applyFill="1" applyBorder="1" applyProtection="1"/>
    <xf numFmtId="164" fontId="11" fillId="5" borderId="54" xfId="3" applyNumberFormat="1" applyFont="1" applyFill="1" applyBorder="1" applyProtection="1"/>
    <xf numFmtId="164" fontId="11" fillId="5" borderId="67" xfId="1" applyNumberFormat="1" applyFont="1" applyFill="1" applyBorder="1" applyProtection="1"/>
    <xf numFmtId="10" fontId="11" fillId="5" borderId="86" xfId="3" applyNumberFormat="1" applyFont="1" applyFill="1" applyBorder="1" applyProtection="1"/>
    <xf numFmtId="164" fontId="11" fillId="5" borderId="43" xfId="1" applyNumberFormat="1" applyFont="1" applyFill="1" applyBorder="1" applyProtection="1"/>
    <xf numFmtId="164" fontId="11" fillId="5" borderId="87" xfId="1" applyNumberFormat="1" applyFont="1" applyFill="1" applyBorder="1" applyProtection="1"/>
    <xf numFmtId="167" fontId="11" fillId="5" borderId="76" xfId="3" applyNumberFormat="1" applyFont="1" applyFill="1" applyBorder="1" applyProtection="1"/>
    <xf numFmtId="167" fontId="11" fillId="0" borderId="82" xfId="3" applyNumberFormat="1" applyFont="1" applyFill="1" applyBorder="1" applyProtection="1"/>
    <xf numFmtId="167" fontId="11" fillId="0" borderId="75" xfId="3" applyNumberFormat="1" applyFont="1" applyFill="1" applyBorder="1" applyProtection="1"/>
    <xf numFmtId="167" fontId="11" fillId="0" borderId="74" xfId="3" applyNumberFormat="1" applyFont="1" applyFill="1" applyBorder="1" applyProtection="1"/>
    <xf numFmtId="167" fontId="11" fillId="0" borderId="88" xfId="3" applyNumberFormat="1" applyFont="1" applyFill="1" applyBorder="1" applyProtection="1"/>
    <xf numFmtId="164" fontId="11" fillId="0" borderId="84" xfId="1" applyNumberFormat="1" applyFont="1" applyFill="1" applyBorder="1" applyProtection="1"/>
    <xf numFmtId="164" fontId="11" fillId="0" borderId="89" xfId="3" applyNumberFormat="1" applyFont="1" applyFill="1" applyBorder="1" applyProtection="1"/>
    <xf numFmtId="164" fontId="11" fillId="0" borderId="32" xfId="3" applyNumberFormat="1" applyFont="1" applyFill="1" applyBorder="1" applyProtection="1"/>
    <xf numFmtId="164" fontId="11" fillId="0" borderId="90" xfId="3" applyNumberFormat="1" applyFont="1" applyFill="1" applyBorder="1" applyProtection="1"/>
    <xf numFmtId="0" fontId="0" fillId="0" borderId="59" xfId="0" applyBorder="1" applyAlignment="1">
      <alignment horizontal="center"/>
    </xf>
    <xf numFmtId="0" fontId="48" fillId="0" borderId="0" xfId="0" applyFont="1"/>
    <xf numFmtId="188" fontId="0" fillId="0" borderId="59" xfId="0" applyNumberFormat="1" applyBorder="1"/>
    <xf numFmtId="0" fontId="8" fillId="14" borderId="59" xfId="0" applyFont="1" applyFill="1" applyBorder="1"/>
    <xf numFmtId="41" fontId="8" fillId="14" borderId="59" xfId="0" applyNumberFormat="1" applyFont="1" applyFill="1" applyBorder="1"/>
    <xf numFmtId="9" fontId="8" fillId="14" borderId="59" xfId="0" applyNumberFormat="1" applyFont="1" applyFill="1" applyBorder="1" applyAlignment="1">
      <alignment horizontal="right"/>
    </xf>
    <xf numFmtId="164" fontId="11" fillId="6" borderId="56" xfId="3" applyNumberFormat="1" applyFont="1" applyFill="1" applyBorder="1" applyProtection="1"/>
    <xf numFmtId="10" fontId="11" fillId="0" borderId="91" xfId="3" applyNumberFormat="1" applyFont="1" applyFill="1" applyBorder="1" applyProtection="1"/>
    <xf numFmtId="10" fontId="11" fillId="0" borderId="92" xfId="3" applyNumberFormat="1" applyFont="1" applyFill="1" applyBorder="1" applyProtection="1"/>
    <xf numFmtId="10" fontId="11" fillId="0" borderId="18" xfId="3" applyNumberFormat="1" applyFont="1" applyFill="1" applyBorder="1" applyProtection="1"/>
    <xf numFmtId="10" fontId="11" fillId="0" borderId="19" xfId="3" applyNumberFormat="1" applyFont="1" applyFill="1" applyBorder="1" applyProtection="1"/>
    <xf numFmtId="10" fontId="11" fillId="0" borderId="37" xfId="3" applyNumberFormat="1" applyFont="1" applyFill="1" applyBorder="1" applyProtection="1"/>
    <xf numFmtId="10" fontId="11" fillId="0" borderId="93" xfId="3" applyNumberFormat="1" applyFont="1" applyFill="1" applyBorder="1" applyProtection="1"/>
    <xf numFmtId="10" fontId="11" fillId="0" borderId="79" xfId="3" applyNumberFormat="1" applyFont="1" applyFill="1" applyBorder="1" applyProtection="1"/>
    <xf numFmtId="165" fontId="13" fillId="5" borderId="94" xfId="4" applyNumberFormat="1" applyFont="1" applyFill="1" applyBorder="1" applyAlignment="1">
      <alignment horizontal="center" wrapText="1"/>
    </xf>
    <xf numFmtId="164" fontId="11" fillId="5" borderId="44" xfId="1" applyNumberFormat="1" applyFont="1" applyFill="1" applyBorder="1" applyProtection="1"/>
    <xf numFmtId="44" fontId="11" fillId="0" borderId="87" xfId="2" applyFont="1" applyFill="1" applyBorder="1" applyProtection="1"/>
    <xf numFmtId="0" fontId="50" fillId="0" borderId="0" xfId="0" applyFont="1" applyAlignment="1" applyProtection="1">
      <alignment horizontal="left" vertical="justify"/>
      <protection locked="0"/>
    </xf>
    <xf numFmtId="0" fontId="50" fillId="0" borderId="0" xfId="0" applyFont="1" applyProtection="1">
      <protection locked="0"/>
    </xf>
    <xf numFmtId="0" fontId="50" fillId="0" borderId="0" xfId="0" applyFont="1" applyAlignment="1" applyProtection="1">
      <alignment horizontal="left" vertical="justify" wrapText="1"/>
      <protection locked="0"/>
    </xf>
    <xf numFmtId="0" fontId="50" fillId="0" borderId="0" xfId="0" applyFont="1" applyAlignment="1" applyProtection="1">
      <alignment wrapText="1"/>
      <protection locked="0"/>
    </xf>
    <xf numFmtId="0" fontId="8" fillId="0" borderId="91" xfId="0" applyFont="1" applyBorder="1" applyAlignment="1">
      <alignment horizontal="center"/>
    </xf>
    <xf numFmtId="41" fontId="1" fillId="0" borderId="91" xfId="0" applyNumberFormat="1" applyFont="1" applyBorder="1"/>
    <xf numFmtId="40" fontId="8" fillId="0" borderId="91" xfId="0" applyNumberFormat="1" applyFont="1" applyBorder="1" applyAlignment="1">
      <alignment horizontal="center"/>
    </xf>
    <xf numFmtId="40" fontId="8" fillId="0" borderId="91" xfId="0" applyNumberFormat="1" applyFont="1" applyBorder="1" applyAlignment="1">
      <alignment horizontal="center" vertical="center" wrapText="1"/>
    </xf>
    <xf numFmtId="0" fontId="1" fillId="0" borderId="91" xfId="0" applyFont="1" applyBorder="1"/>
    <xf numFmtId="0" fontId="1" fillId="0" borderId="75" xfId="0" applyFont="1" applyBorder="1"/>
    <xf numFmtId="41" fontId="1" fillId="0" borderId="75" xfId="0" applyNumberFormat="1" applyFont="1" applyBorder="1"/>
    <xf numFmtId="40" fontId="8" fillId="0" borderId="75" xfId="0" applyNumberFormat="1" applyFont="1" applyBorder="1" applyAlignment="1">
      <alignment horizontal="center" vertical="center" wrapText="1"/>
    </xf>
    <xf numFmtId="40" fontId="8" fillId="0" borderId="75" xfId="0" applyNumberFormat="1" applyFont="1" applyBorder="1" applyAlignment="1">
      <alignment horizontal="center"/>
    </xf>
    <xf numFmtId="0" fontId="8" fillId="10" borderId="98" xfId="0" applyFont="1" applyFill="1" applyBorder="1" applyAlignment="1">
      <alignment horizontal="centerContinuous"/>
    </xf>
    <xf numFmtId="0" fontId="0" fillId="15" borderId="60" xfId="0" applyFill="1" applyBorder="1" applyAlignment="1">
      <alignment horizontal="centerContinuous"/>
    </xf>
    <xf numFmtId="40" fontId="0" fillId="15" borderId="60" xfId="0" applyNumberFormat="1" applyFill="1" applyBorder="1" applyAlignment="1">
      <alignment horizontal="centerContinuous"/>
    </xf>
    <xf numFmtId="0" fontId="0" fillId="15" borderId="99" xfId="0" applyFill="1" applyBorder="1" applyAlignment="1">
      <alignment horizontal="centerContinuous"/>
    </xf>
    <xf numFmtId="0" fontId="8" fillId="0" borderId="0" xfId="0" applyFont="1" applyAlignment="1">
      <alignment horizontal="left"/>
    </xf>
    <xf numFmtId="0" fontId="8" fillId="0" borderId="0" xfId="0" applyFont="1" applyAlignment="1">
      <alignment horizontal="center"/>
    </xf>
    <xf numFmtId="0" fontId="0" fillId="0" borderId="0" xfId="0" applyAlignment="1">
      <alignment horizontal="center"/>
    </xf>
    <xf numFmtId="6" fontId="1" fillId="16" borderId="59" xfId="2" applyNumberFormat="1" applyFont="1" applyFill="1" applyBorder="1" applyAlignment="1" applyProtection="1">
      <alignment horizontal="right"/>
      <protection locked="0"/>
    </xf>
    <xf numFmtId="6" fontId="8" fillId="16" borderId="59" xfId="0" applyNumberFormat="1" applyFont="1" applyFill="1" applyBorder="1" applyAlignment="1" applyProtection="1">
      <alignment horizontal="right"/>
      <protection locked="0"/>
    </xf>
    <xf numFmtId="164" fontId="11" fillId="16" borderId="57" xfId="1" applyNumberFormat="1" applyFont="1" applyFill="1" applyBorder="1" applyProtection="1">
      <protection locked="0"/>
    </xf>
    <xf numFmtId="164" fontId="11" fillId="16" borderId="58" xfId="1" applyNumberFormat="1" applyFont="1" applyFill="1" applyBorder="1" applyProtection="1">
      <protection locked="0"/>
    </xf>
    <xf numFmtId="164" fontId="11" fillId="16" borderId="59" xfId="1" applyNumberFormat="1" applyFont="1" applyFill="1" applyBorder="1" applyProtection="1">
      <protection locked="0"/>
    </xf>
    <xf numFmtId="164" fontId="11" fillId="16" borderId="60" xfId="1" applyNumberFormat="1" applyFont="1" applyFill="1" applyBorder="1" applyProtection="1">
      <protection locked="0"/>
    </xf>
    <xf numFmtId="164" fontId="11" fillId="16" borderId="62" xfId="1" applyNumberFormat="1" applyFont="1" applyFill="1" applyBorder="1" applyProtection="1">
      <protection locked="0"/>
    </xf>
    <xf numFmtId="164" fontId="11" fillId="16" borderId="18" xfId="1" applyNumberFormat="1" applyFont="1" applyFill="1" applyBorder="1" applyProtection="1">
      <protection locked="0"/>
    </xf>
    <xf numFmtId="164" fontId="11" fillId="16" borderId="19" xfId="1" applyNumberFormat="1" applyFont="1" applyFill="1" applyBorder="1" applyProtection="1">
      <protection locked="0"/>
    </xf>
    <xf numFmtId="44" fontId="1" fillId="16" borderId="3" xfId="2" applyFont="1" applyFill="1" applyBorder="1" applyProtection="1">
      <protection locked="0"/>
    </xf>
    <xf numFmtId="44" fontId="1" fillId="16" borderId="2" xfId="2" applyFont="1" applyFill="1" applyBorder="1" applyProtection="1">
      <protection locked="0"/>
    </xf>
    <xf numFmtId="0" fontId="49" fillId="0" borderId="0" xfId="0" applyFont="1" applyAlignment="1" applyProtection="1">
      <alignment horizontal="center" vertical="justify"/>
    </xf>
    <xf numFmtId="0" fontId="2" fillId="0" borderId="0" xfId="0" applyFont="1" applyAlignment="1" applyProtection="1">
      <alignment horizontal="left" vertical="justify"/>
    </xf>
    <xf numFmtId="0" fontId="3" fillId="16" borderId="0" xfId="0" applyFont="1" applyFill="1" applyAlignment="1" applyProtection="1">
      <alignment horizontal="left" vertical="justify" wrapText="1"/>
    </xf>
    <xf numFmtId="0" fontId="3" fillId="16" borderId="0" xfId="0" applyFont="1" applyFill="1" applyAlignment="1" applyProtection="1">
      <alignment horizontal="left" vertical="justify"/>
    </xf>
    <xf numFmtId="0" fontId="47" fillId="13" borderId="0" xfId="0" applyFont="1" applyFill="1" applyAlignment="1" applyProtection="1">
      <alignment horizontal="left" vertical="justify"/>
    </xf>
    <xf numFmtId="0" fontId="3" fillId="4" borderId="0" xfId="0" applyFont="1" applyFill="1" applyAlignment="1" applyProtection="1">
      <alignment horizontal="left" vertical="justify"/>
    </xf>
    <xf numFmtId="38" fontId="8" fillId="0" borderId="59" xfId="0" applyNumberFormat="1" applyFont="1" applyFill="1" applyBorder="1" applyAlignment="1">
      <alignment horizontal="right"/>
    </xf>
    <xf numFmtId="0" fontId="8" fillId="0" borderId="95" xfId="0" applyFont="1" applyBorder="1" applyAlignment="1">
      <alignment horizontal="left"/>
    </xf>
    <xf numFmtId="0" fontId="8" fillId="0" borderId="96" xfId="0" applyFont="1" applyBorder="1" applyAlignment="1">
      <alignment horizontal="left"/>
    </xf>
    <xf numFmtId="0" fontId="0" fillId="16" borderId="95" xfId="0" applyFill="1" applyBorder="1" applyAlignment="1" applyProtection="1">
      <alignment horizontal="center"/>
      <protection locked="0"/>
    </xf>
    <xf numFmtId="0" fontId="0" fillId="16" borderId="97" xfId="0" applyFill="1" applyBorder="1" applyAlignment="1" applyProtection="1">
      <alignment horizontal="center"/>
      <protection locked="0"/>
    </xf>
    <xf numFmtId="0" fontId="0" fillId="16" borderId="96" xfId="0" applyFill="1" applyBorder="1" applyAlignment="1" applyProtection="1">
      <alignment horizontal="center"/>
      <protection locked="0"/>
    </xf>
    <xf numFmtId="0" fontId="8" fillId="0" borderId="0" xfId="0" applyFont="1" applyAlignment="1">
      <alignment horizontal="center"/>
    </xf>
    <xf numFmtId="0" fontId="8" fillId="4" borderId="0" xfId="0" applyFont="1" applyFill="1" applyAlignment="1">
      <alignment horizontal="left"/>
    </xf>
    <xf numFmtId="0" fontId="5" fillId="2" borderId="0" xfId="4" applyFont="1" applyFill="1"/>
    <xf numFmtId="0" fontId="6" fillId="2" borderId="0" xfId="4" applyFont="1" applyFill="1" applyAlignment="1">
      <alignment horizontal="left"/>
    </xf>
    <xf numFmtId="0" fontId="51" fillId="3" borderId="0" xfId="0" applyFont="1" applyFill="1" applyAlignment="1">
      <alignment horizontal="left"/>
    </xf>
    <xf numFmtId="0" fontId="6" fillId="0" borderId="0" xfId="0" applyFont="1" applyAlignment="1">
      <alignment horizontal="left"/>
    </xf>
    <xf numFmtId="0" fontId="8" fillId="16" borderId="0" xfId="0" applyFont="1" applyFill="1" applyAlignment="1">
      <alignment horizontal="left" wrapText="1"/>
    </xf>
    <xf numFmtId="0" fontId="0" fillId="16" borderId="0" xfId="0" applyFill="1" applyAlignment="1">
      <alignment horizontal="left" wrapText="1"/>
    </xf>
    <xf numFmtId="0" fontId="8" fillId="16" borderId="0" xfId="0" applyFont="1" applyFill="1" applyAlignment="1">
      <alignment horizontal="left"/>
    </xf>
    <xf numFmtId="0" fontId="0" fillId="16" borderId="0" xfId="0" applyFill="1"/>
    <xf numFmtId="6" fontId="8" fillId="5" borderId="98" xfId="0" applyNumberFormat="1" applyFont="1" applyFill="1" applyBorder="1" applyAlignment="1">
      <alignment horizontal="center"/>
    </xf>
    <xf numFmtId="6" fontId="8" fillId="5" borderId="60" xfId="0" applyNumberFormat="1" applyFont="1" applyFill="1" applyBorder="1" applyAlignment="1">
      <alignment horizontal="center"/>
    </xf>
    <xf numFmtId="6" fontId="8" fillId="5" borderId="99" xfId="0" applyNumberFormat="1" applyFont="1" applyFill="1" applyBorder="1" applyAlignment="1">
      <alignment horizontal="center"/>
    </xf>
    <xf numFmtId="0" fontId="14" fillId="0" borderId="0" xfId="0" applyFont="1" applyAlignment="1">
      <alignment horizontal="center"/>
    </xf>
    <xf numFmtId="0" fontId="0" fillId="0" borderId="0" xfId="0" applyAlignment="1">
      <alignment horizontal="center"/>
    </xf>
    <xf numFmtId="0" fontId="15" fillId="9" borderId="0" xfId="0" applyFont="1" applyFill="1" applyAlignment="1">
      <alignment horizontal="center"/>
    </xf>
    <xf numFmtId="0" fontId="8" fillId="0" borderId="98" xfId="0" applyFont="1" applyBorder="1" applyAlignment="1">
      <alignment horizontal="left"/>
    </xf>
    <xf numFmtId="0" fontId="8" fillId="0" borderId="60" xfId="0" applyFont="1" applyBorder="1" applyAlignment="1">
      <alignment horizontal="left"/>
    </xf>
    <xf numFmtId="0" fontId="8" fillId="0" borderId="99" xfId="0" applyFont="1" applyBorder="1" applyAlignment="1">
      <alignment horizontal="left"/>
    </xf>
    <xf numFmtId="0" fontId="52" fillId="0" borderId="0" xfId="0" applyFont="1" applyAlignment="1" applyProtection="1">
      <alignment horizontal="center" vertical="justify"/>
    </xf>
    <xf numFmtId="0" fontId="3" fillId="0" borderId="0" xfId="0" applyFont="1" applyAlignment="1" applyProtection="1">
      <alignment horizontal="left" vertical="justify" wrapText="1"/>
    </xf>
    <xf numFmtId="0" fontId="50" fillId="0" borderId="0" xfId="0" applyFont="1" applyAlignment="1" applyProtection="1">
      <alignment horizontal="left" vertical="justify"/>
    </xf>
    <xf numFmtId="0" fontId="6" fillId="0" borderId="0" xfId="0" applyFont="1" applyAlignment="1" applyProtection="1">
      <alignment horizontal="left" vertical="justify"/>
    </xf>
    <xf numFmtId="0" fontId="3" fillId="0" borderId="0" xfId="0" applyFont="1" applyAlignment="1" applyProtection="1">
      <alignment horizontal="left" vertical="justify"/>
    </xf>
  </cellXfs>
  <cellStyles count="135">
    <cellStyle name="AFE" xfId="5" xr:uid="{00000000-0005-0000-0000-000000000000}"/>
    <cellStyle name="BlackStrike" xfId="6" xr:uid="{00000000-0005-0000-0000-000001000000}"/>
    <cellStyle name="BlackText" xfId="7" xr:uid="{00000000-0005-0000-0000-000002000000}"/>
    <cellStyle name="blue" xfId="8" xr:uid="{00000000-0005-0000-0000-000003000000}"/>
    <cellStyle name="BoldText" xfId="9" xr:uid="{00000000-0005-0000-0000-000004000000}"/>
    <cellStyle name="Border Heavy" xfId="10" xr:uid="{00000000-0005-0000-0000-000005000000}"/>
    <cellStyle name="Border Thin" xfId="11" xr:uid="{00000000-0005-0000-0000-000006000000}"/>
    <cellStyle name="Co. Names" xfId="12" xr:uid="{00000000-0005-0000-0000-000007000000}"/>
    <cellStyle name="Code - Style1" xfId="13" xr:uid="{00000000-0005-0000-0000-000008000000}"/>
    <cellStyle name="Code - Style6" xfId="14" xr:uid="{00000000-0005-0000-0000-000009000000}"/>
    <cellStyle name="Comma" xfId="1" builtinId="3"/>
    <cellStyle name="Comma [1]" xfId="15" xr:uid="{00000000-0005-0000-0000-00000B000000}"/>
    <cellStyle name="Comma [1] 2" xfId="16" xr:uid="{00000000-0005-0000-0000-00000C000000}"/>
    <cellStyle name="Comma [2]" xfId="17" xr:uid="{00000000-0005-0000-0000-00000D000000}"/>
    <cellStyle name="Comma [2] 2" xfId="18" xr:uid="{00000000-0005-0000-0000-00000E000000}"/>
    <cellStyle name="Comma [3]" xfId="19" xr:uid="{00000000-0005-0000-0000-00000F000000}"/>
    <cellStyle name="Comma [3] 2" xfId="20" xr:uid="{00000000-0005-0000-0000-000010000000}"/>
    <cellStyle name="Comma 2" xfId="21" xr:uid="{00000000-0005-0000-0000-000011000000}"/>
    <cellStyle name="Comma 3" xfId="22" xr:uid="{00000000-0005-0000-0000-000012000000}"/>
    <cellStyle name="Comma 4" xfId="23" xr:uid="{00000000-0005-0000-0000-000013000000}"/>
    <cellStyle name="Comma0" xfId="24" xr:uid="{00000000-0005-0000-0000-000014000000}"/>
    <cellStyle name="Comma0 2" xfId="25" xr:uid="{00000000-0005-0000-0000-000015000000}"/>
    <cellStyle name="Comma1 - Style1" xfId="26" xr:uid="{00000000-0005-0000-0000-000016000000}"/>
    <cellStyle name="Comma1 - Style2" xfId="27" xr:uid="{00000000-0005-0000-0000-000017000000}"/>
    <cellStyle name="Curren - Style2" xfId="28" xr:uid="{00000000-0005-0000-0000-000018000000}"/>
    <cellStyle name="Curren - Style3" xfId="29" xr:uid="{00000000-0005-0000-0000-000019000000}"/>
    <cellStyle name="Currency" xfId="2" builtinId="4"/>
    <cellStyle name="Currency [1]" xfId="30" xr:uid="{00000000-0005-0000-0000-00001B000000}"/>
    <cellStyle name="Currency [1] 2" xfId="31" xr:uid="{00000000-0005-0000-0000-00001C000000}"/>
    <cellStyle name="Currency [2]" xfId="32" xr:uid="{00000000-0005-0000-0000-00001D000000}"/>
    <cellStyle name="Currency [2] 2" xfId="33" xr:uid="{00000000-0005-0000-0000-00001E000000}"/>
    <cellStyle name="Currency [3]" xfId="34" xr:uid="{00000000-0005-0000-0000-00001F000000}"/>
    <cellStyle name="Currency [3] 2" xfId="35" xr:uid="{00000000-0005-0000-0000-000020000000}"/>
    <cellStyle name="Currency 2" xfId="36" xr:uid="{00000000-0005-0000-0000-000021000000}"/>
    <cellStyle name="Currency 3" xfId="37" xr:uid="{00000000-0005-0000-0000-000022000000}"/>
    <cellStyle name="Currency 4" xfId="38" xr:uid="{00000000-0005-0000-0000-000023000000}"/>
    <cellStyle name="Currency0" xfId="39" xr:uid="{00000000-0005-0000-0000-000024000000}"/>
    <cellStyle name="Currency0 2" xfId="40" xr:uid="{00000000-0005-0000-0000-000025000000}"/>
    <cellStyle name="Currsmall" xfId="41" xr:uid="{00000000-0005-0000-0000-000026000000}"/>
    <cellStyle name="Data Link" xfId="42" xr:uid="{00000000-0005-0000-0000-000027000000}"/>
    <cellStyle name="Date" xfId="43" xr:uid="{00000000-0005-0000-0000-000028000000}"/>
    <cellStyle name="Date 2" xfId="44" xr:uid="{00000000-0005-0000-0000-000029000000}"/>
    <cellStyle name="DBLUND - Style4" xfId="45" xr:uid="{00000000-0005-0000-0000-00002A000000}"/>
    <cellStyle name="DBLUND - Style5" xfId="46" xr:uid="{00000000-0005-0000-0000-00002B000000}"/>
    <cellStyle name="F3" xfId="47" xr:uid="{00000000-0005-0000-0000-00002C000000}"/>
    <cellStyle name="F3 2" xfId="48" xr:uid="{00000000-0005-0000-0000-00002D000000}"/>
    <cellStyle name="F5" xfId="49" xr:uid="{00000000-0005-0000-0000-00002E000000}"/>
    <cellStyle name="F5 2" xfId="50" xr:uid="{00000000-0005-0000-0000-00002F000000}"/>
    <cellStyle name="F6" xfId="51" xr:uid="{00000000-0005-0000-0000-000030000000}"/>
    <cellStyle name="F6 2" xfId="52" xr:uid="{00000000-0005-0000-0000-000031000000}"/>
    <cellStyle name="F7" xfId="53" xr:uid="{00000000-0005-0000-0000-000032000000}"/>
    <cellStyle name="Fixed" xfId="54" xr:uid="{00000000-0005-0000-0000-000033000000}"/>
    <cellStyle name="Fixed 2" xfId="55" xr:uid="{00000000-0005-0000-0000-000034000000}"/>
    <cellStyle name="Fixlong" xfId="56" xr:uid="{00000000-0005-0000-0000-000035000000}"/>
    <cellStyle name="Formula" xfId="57" xr:uid="{00000000-0005-0000-0000-000036000000}"/>
    <cellStyle name="Grey" xfId="58" xr:uid="{00000000-0005-0000-0000-000037000000}"/>
    <cellStyle name="Grey 2" xfId="59" xr:uid="{00000000-0005-0000-0000-000038000000}"/>
    <cellStyle name="Heading 2 2" xfId="60" xr:uid="{00000000-0005-0000-0000-000039000000}"/>
    <cellStyle name="Input [yellow]" xfId="61" xr:uid="{00000000-0005-0000-0000-00003A000000}"/>
    <cellStyle name="Input [yellow] 2" xfId="62" xr:uid="{00000000-0005-0000-0000-00003B000000}"/>
    <cellStyle name="Input1" xfId="63" xr:uid="{00000000-0005-0000-0000-00003C000000}"/>
    <cellStyle name="Input2" xfId="64" xr:uid="{00000000-0005-0000-0000-00003D000000}"/>
    <cellStyle name="Multiple" xfId="65" xr:uid="{00000000-0005-0000-0000-00003E000000}"/>
    <cellStyle name="Multiple [1]" xfId="66" xr:uid="{00000000-0005-0000-0000-00003F000000}"/>
    <cellStyle name="Multiple [1] 2" xfId="67" xr:uid="{00000000-0005-0000-0000-000040000000}"/>
    <cellStyle name="Multiple 2" xfId="68" xr:uid="{00000000-0005-0000-0000-000041000000}"/>
    <cellStyle name="Multiple 3" xfId="69" xr:uid="{00000000-0005-0000-0000-000042000000}"/>
    <cellStyle name="Multiple 4" xfId="70" xr:uid="{00000000-0005-0000-0000-000043000000}"/>
    <cellStyle name="Multiple_Book1" xfId="71" xr:uid="{00000000-0005-0000-0000-000044000000}"/>
    <cellStyle name="Normal" xfId="0" builtinId="0"/>
    <cellStyle name="Normal - Style1" xfId="72" xr:uid="{00000000-0005-0000-0000-000046000000}"/>
    <cellStyle name="Normal 2" xfId="131" xr:uid="{B67468CC-8B34-4E66-A06F-97A3117629A0}"/>
    <cellStyle name="Normal 3" xfId="129" xr:uid="{FC293ACE-FA04-4228-B858-C4DD719D8E68}"/>
    <cellStyle name="Normal 4" xfId="133" xr:uid="{FA61F84B-F7CF-4957-AFA4-2E6DBF1F408D}"/>
    <cellStyle name="Normal 9" xfId="132" xr:uid="{952C8052-BB2B-4DEE-BCBE-4DC54866658C}"/>
    <cellStyle name="Normal_Phila MATP data - pricing options" xfId="4" xr:uid="{00000000-0005-0000-0000-000047000000}"/>
    <cellStyle name="NormalHelv" xfId="73" xr:uid="{00000000-0005-0000-0000-000048000000}"/>
    <cellStyle name="number" xfId="74" xr:uid="{00000000-0005-0000-0000-000049000000}"/>
    <cellStyle name="Numbers" xfId="75" xr:uid="{00000000-0005-0000-0000-00004A000000}"/>
    <cellStyle name="Numbers - Bold" xfId="76" xr:uid="{00000000-0005-0000-0000-00004B000000}"/>
    <cellStyle name="Numbers - Bold 2" xfId="77" xr:uid="{00000000-0005-0000-0000-00004C000000}"/>
    <cellStyle name="Numbers 2" xfId="78" xr:uid="{00000000-0005-0000-0000-00004D000000}"/>
    <cellStyle name="Numbers 3" xfId="79" xr:uid="{00000000-0005-0000-0000-00004E000000}"/>
    <cellStyle name="Numbers 4" xfId="80" xr:uid="{00000000-0005-0000-0000-00004F000000}"/>
    <cellStyle name="Output Amounts" xfId="81" xr:uid="{00000000-0005-0000-0000-000050000000}"/>
    <cellStyle name="Output Line Items" xfId="82" xr:uid="{00000000-0005-0000-0000-000051000000}"/>
    <cellStyle name="Page Heading Large" xfId="83" xr:uid="{00000000-0005-0000-0000-000052000000}"/>
    <cellStyle name="Page Heading Small" xfId="84" xr:uid="{00000000-0005-0000-0000-000053000000}"/>
    <cellStyle name="pct_sub" xfId="85" xr:uid="{00000000-0005-0000-0000-000054000000}"/>
    <cellStyle name="Percen - Style3" xfId="86" xr:uid="{00000000-0005-0000-0000-000055000000}"/>
    <cellStyle name="Percen - Style5" xfId="87" xr:uid="{00000000-0005-0000-0000-000056000000}"/>
    <cellStyle name="Percent" xfId="3" builtinId="5"/>
    <cellStyle name="Percent [1]" xfId="88" xr:uid="{00000000-0005-0000-0000-000058000000}"/>
    <cellStyle name="Percent [1] 2" xfId="89" xr:uid="{00000000-0005-0000-0000-000059000000}"/>
    <cellStyle name="Percent [2]" xfId="90" xr:uid="{00000000-0005-0000-0000-00005A000000}"/>
    <cellStyle name="Percent [2] 2" xfId="91" xr:uid="{00000000-0005-0000-0000-00005B000000}"/>
    <cellStyle name="Percent 2" xfId="92" xr:uid="{00000000-0005-0000-0000-00005C000000}"/>
    <cellStyle name="Percent 3" xfId="93" xr:uid="{00000000-0005-0000-0000-00005D000000}"/>
    <cellStyle name="Percent 4" xfId="94" xr:uid="{00000000-0005-0000-0000-00005E000000}"/>
    <cellStyle name="Percent 5" xfId="130" xr:uid="{2CCE43EB-CC6B-4FFC-B862-4A93A608FCF9}"/>
    <cellStyle name="Percent 6" xfId="134" xr:uid="{86851971-4A00-41C7-9BAE-FC829A76B3F3}"/>
    <cellStyle name="Percent Hard" xfId="95" xr:uid="{00000000-0005-0000-0000-00005F000000}"/>
    <cellStyle name="Percent Hard 2" xfId="96" xr:uid="{00000000-0005-0000-0000-000060000000}"/>
    <cellStyle name="Percentage" xfId="97" xr:uid="{00000000-0005-0000-0000-000061000000}"/>
    <cellStyle name="Perlong" xfId="98" xr:uid="{00000000-0005-0000-0000-000062000000}"/>
    <cellStyle name="Private" xfId="99" xr:uid="{00000000-0005-0000-0000-000063000000}"/>
    <cellStyle name="Private1" xfId="100" xr:uid="{00000000-0005-0000-0000-000064000000}"/>
    <cellStyle name="r" xfId="101" xr:uid="{00000000-0005-0000-0000-000065000000}"/>
    <cellStyle name="r 2" xfId="102" xr:uid="{00000000-0005-0000-0000-000066000000}"/>
    <cellStyle name="Right" xfId="103" xr:uid="{00000000-0005-0000-0000-000067000000}"/>
    <cellStyle name="Shaded" xfId="104" xr:uid="{00000000-0005-0000-0000-000068000000}"/>
    <cellStyle name="Style 1" xfId="105" xr:uid="{00000000-0005-0000-0000-000069000000}"/>
    <cellStyle name="Style 1 2" xfId="106" xr:uid="{00000000-0005-0000-0000-00006A000000}"/>
    <cellStyle name="Summary" xfId="107" xr:uid="{00000000-0005-0000-0000-00006B000000}"/>
    <cellStyle name="Table Col Head" xfId="108" xr:uid="{00000000-0005-0000-0000-00006C000000}"/>
    <cellStyle name="Table Sub Head" xfId="109" xr:uid="{00000000-0005-0000-0000-00006D000000}"/>
    <cellStyle name="Table Title" xfId="110" xr:uid="{00000000-0005-0000-0000-00006E000000}"/>
    <cellStyle name="Table Units" xfId="111" xr:uid="{00000000-0005-0000-0000-00006F000000}"/>
    <cellStyle name="TableBase" xfId="112" xr:uid="{00000000-0005-0000-0000-000070000000}"/>
    <cellStyle name="TableHead" xfId="113" xr:uid="{00000000-0005-0000-0000-000071000000}"/>
    <cellStyle name="Text" xfId="114" xr:uid="{00000000-0005-0000-0000-000072000000}"/>
    <cellStyle name="Time" xfId="115" xr:uid="{00000000-0005-0000-0000-000073000000}"/>
    <cellStyle name="Time 2" xfId="116" xr:uid="{00000000-0005-0000-0000-000074000000}"/>
    <cellStyle name="Title - Underline" xfId="117" xr:uid="{00000000-0005-0000-0000-000075000000}"/>
    <cellStyle name="Titles - Other" xfId="118" xr:uid="{00000000-0005-0000-0000-000076000000}"/>
    <cellStyle name="Titles - Other 2" xfId="119" xr:uid="{00000000-0005-0000-0000-000077000000}"/>
    <cellStyle name="Total 2" xfId="120" xr:uid="{00000000-0005-0000-0000-000078000000}"/>
    <cellStyle name="UNDL - Style4" xfId="121" xr:uid="{00000000-0005-0000-0000-000079000000}"/>
    <cellStyle name="UNDL - Style6" xfId="122" xr:uid="{00000000-0005-0000-0000-00007A000000}"/>
    <cellStyle name="UNLocked" xfId="123" xr:uid="{00000000-0005-0000-0000-00007B000000}"/>
    <cellStyle name="UNLocked 2" xfId="124" xr:uid="{00000000-0005-0000-0000-00007C000000}"/>
    <cellStyle name="WhitePattern" xfId="125" xr:uid="{00000000-0005-0000-0000-00007D000000}"/>
    <cellStyle name="WhitePattern1" xfId="126" xr:uid="{00000000-0005-0000-0000-00007E000000}"/>
    <cellStyle name="WhiteText" xfId="127" xr:uid="{00000000-0005-0000-0000-00007F000000}"/>
    <cellStyle name="Year" xfId="128" xr:uid="{00000000-0005-0000-0000-000080000000}"/>
  </cellStyles>
  <dxfs count="0"/>
  <tableStyles count="0" defaultTableStyle="TableStyleMedium2" defaultPivotStyle="PivotStyleLight16"/>
  <colors>
    <mruColors>
      <color rgb="FFCC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8"/>
  <sheetViews>
    <sheetView tabSelected="1" workbookViewId="0">
      <selection activeCell="A11" sqref="A11"/>
    </sheetView>
  </sheetViews>
  <sheetFormatPr defaultColWidth="9.1796875" defaultRowHeight="12.5"/>
  <cols>
    <col min="1" max="1" width="107" style="151" customWidth="1"/>
    <col min="2" max="2" width="8.7265625" style="151" customWidth="1"/>
    <col min="3" max="3" width="11.1796875" style="151" customWidth="1"/>
    <col min="4" max="12" width="107" style="151" customWidth="1"/>
    <col min="13" max="16384" width="9.1796875" style="152"/>
  </cols>
  <sheetData>
    <row r="1" spans="1:12" s="242" customFormat="1" ht="18.75" customHeight="1">
      <c r="A1" s="303" t="s">
        <v>0</v>
      </c>
      <c r="B1" s="241"/>
      <c r="C1" s="241"/>
      <c r="D1" s="241"/>
      <c r="E1" s="241"/>
      <c r="F1" s="241"/>
      <c r="G1" s="241"/>
      <c r="H1" s="241"/>
      <c r="I1" s="241"/>
      <c r="J1" s="241"/>
      <c r="K1" s="241"/>
      <c r="L1" s="241"/>
    </row>
    <row r="2" spans="1:12" s="242" customFormat="1" ht="18.75" customHeight="1">
      <c r="A2" s="303" t="s">
        <v>1</v>
      </c>
      <c r="B2" s="241"/>
      <c r="C2" s="241"/>
      <c r="D2" s="241"/>
      <c r="E2" s="241"/>
      <c r="F2" s="241"/>
      <c r="G2" s="241"/>
      <c r="H2" s="241"/>
      <c r="I2" s="241"/>
      <c r="J2" s="241"/>
      <c r="K2" s="241"/>
      <c r="L2" s="241"/>
    </row>
    <row r="3" spans="1:12" s="244" customFormat="1" ht="15.5">
      <c r="A3" s="304"/>
      <c r="B3" s="243"/>
      <c r="C3" s="243"/>
      <c r="D3" s="243"/>
      <c r="E3" s="243"/>
      <c r="F3" s="243"/>
      <c r="G3" s="243"/>
      <c r="H3" s="243"/>
      <c r="I3" s="243"/>
      <c r="J3" s="243"/>
      <c r="K3" s="243"/>
      <c r="L3" s="243"/>
    </row>
    <row r="4" spans="1:12" s="244" customFormat="1" ht="56.25" customHeight="1">
      <c r="A4" s="304" t="s">
        <v>2</v>
      </c>
      <c r="B4" s="243"/>
      <c r="C4" s="243"/>
      <c r="D4" s="243"/>
      <c r="E4" s="243"/>
      <c r="F4" s="243"/>
      <c r="G4" s="243"/>
      <c r="H4" s="243"/>
      <c r="I4" s="243"/>
      <c r="J4" s="243"/>
      <c r="K4" s="243"/>
      <c r="L4" s="243"/>
    </row>
    <row r="5" spans="1:12" s="242" customFormat="1" ht="18.75" customHeight="1">
      <c r="A5" s="305"/>
      <c r="B5" s="241"/>
      <c r="C5" s="241"/>
      <c r="D5" s="241"/>
      <c r="E5" s="241"/>
      <c r="F5" s="241"/>
      <c r="G5" s="241"/>
      <c r="H5" s="241"/>
      <c r="I5" s="241"/>
      <c r="J5" s="241"/>
      <c r="K5" s="241"/>
      <c r="L5" s="241"/>
    </row>
    <row r="6" spans="1:12" s="242" customFormat="1" ht="52.5" customHeight="1">
      <c r="A6" s="306" t="s">
        <v>3</v>
      </c>
      <c r="B6" s="241"/>
      <c r="C6" s="241"/>
      <c r="D6" s="241"/>
      <c r="E6" s="241"/>
      <c r="F6" s="241"/>
      <c r="G6" s="241"/>
      <c r="H6" s="241"/>
      <c r="I6" s="241"/>
      <c r="J6" s="241"/>
      <c r="K6" s="241"/>
      <c r="L6" s="241"/>
    </row>
    <row r="7" spans="1:12" s="242" customFormat="1" ht="18.75" customHeight="1">
      <c r="A7" s="305"/>
      <c r="B7" s="241"/>
      <c r="C7" s="241"/>
      <c r="D7" s="241"/>
      <c r="E7" s="241"/>
      <c r="F7" s="241"/>
      <c r="G7" s="241"/>
      <c r="H7" s="241"/>
      <c r="I7" s="241"/>
      <c r="J7" s="241"/>
      <c r="K7" s="241"/>
      <c r="L7" s="241"/>
    </row>
    <row r="8" spans="1:12" s="242" customFormat="1" ht="15.5">
      <c r="A8" s="272" t="s">
        <v>4</v>
      </c>
      <c r="B8" s="241"/>
      <c r="C8" s="241"/>
      <c r="D8" s="241"/>
      <c r="E8" s="241"/>
      <c r="F8" s="241"/>
      <c r="G8" s="241"/>
      <c r="H8" s="241"/>
      <c r="I8" s="241"/>
      <c r="J8" s="241"/>
      <c r="K8" s="241"/>
      <c r="L8" s="241"/>
    </row>
    <row r="9" spans="1:12" s="242" customFormat="1" ht="15.5">
      <c r="A9" s="273"/>
      <c r="B9" s="241"/>
      <c r="C9" s="241"/>
      <c r="D9" s="241"/>
      <c r="E9" s="241"/>
      <c r="F9" s="241"/>
      <c r="G9" s="241"/>
      <c r="H9" s="241"/>
      <c r="I9" s="241"/>
      <c r="J9" s="241"/>
      <c r="K9" s="241"/>
      <c r="L9" s="241"/>
    </row>
    <row r="10" spans="1:12" s="242" customFormat="1" ht="62.15" customHeight="1">
      <c r="A10" s="274" t="s">
        <v>167</v>
      </c>
      <c r="B10" s="241"/>
      <c r="C10" s="241"/>
      <c r="D10" s="241"/>
      <c r="E10" s="241"/>
      <c r="F10" s="241"/>
      <c r="G10" s="241"/>
      <c r="H10" s="241"/>
      <c r="I10" s="241"/>
      <c r="J10" s="241"/>
      <c r="K10" s="241"/>
      <c r="L10" s="241"/>
    </row>
    <row r="11" spans="1:12" s="242" customFormat="1" ht="46">
      <c r="A11" s="275" t="s">
        <v>168</v>
      </c>
      <c r="B11" s="241"/>
      <c r="C11" s="241"/>
      <c r="D11" s="241"/>
      <c r="E11" s="241"/>
      <c r="F11" s="241"/>
      <c r="G11" s="241"/>
      <c r="H11" s="241"/>
      <c r="I11" s="241"/>
      <c r="J11" s="241"/>
      <c r="K11" s="241"/>
      <c r="L11" s="241"/>
    </row>
    <row r="12" spans="1:12" s="242" customFormat="1" ht="45">
      <c r="A12" s="276" t="s">
        <v>5</v>
      </c>
      <c r="B12" s="241"/>
      <c r="C12" s="241"/>
      <c r="D12" s="241"/>
      <c r="E12" s="241"/>
      <c r="F12" s="241"/>
      <c r="G12" s="241"/>
      <c r="H12" s="241"/>
      <c r="I12" s="241"/>
      <c r="J12" s="241"/>
      <c r="K12" s="241"/>
      <c r="L12" s="241"/>
    </row>
    <row r="13" spans="1:12" s="242" customFormat="1" ht="31">
      <c r="A13" s="277" t="s">
        <v>6</v>
      </c>
      <c r="B13" s="241"/>
      <c r="C13" s="241"/>
      <c r="D13" s="241"/>
      <c r="E13" s="241"/>
      <c r="F13" s="241"/>
      <c r="G13" s="241"/>
      <c r="H13" s="241"/>
      <c r="I13" s="241"/>
      <c r="J13" s="241"/>
      <c r="K13" s="241"/>
      <c r="L13" s="241"/>
    </row>
    <row r="14" spans="1:12" s="242" customFormat="1" ht="15.5">
      <c r="A14" s="307" t="s">
        <v>7</v>
      </c>
      <c r="B14" s="241"/>
      <c r="C14" s="241"/>
      <c r="D14" s="241"/>
      <c r="E14" s="241"/>
      <c r="F14" s="241"/>
      <c r="G14" s="241"/>
      <c r="H14" s="241"/>
      <c r="I14" s="241"/>
      <c r="J14" s="241"/>
      <c r="K14" s="241"/>
      <c r="L14" s="241"/>
    </row>
    <row r="15" spans="1:12" s="242" customFormat="1" ht="30">
      <c r="A15" s="307" t="s">
        <v>8</v>
      </c>
      <c r="B15" s="241"/>
      <c r="C15" s="241"/>
      <c r="D15" s="241"/>
      <c r="E15" s="241"/>
      <c r="F15" s="241"/>
      <c r="G15" s="241"/>
      <c r="H15" s="241"/>
      <c r="I15" s="241"/>
      <c r="J15" s="241"/>
      <c r="K15" s="241"/>
      <c r="L15" s="241"/>
    </row>
    <row r="16" spans="1:12" s="242" customFormat="1" ht="15.5">
      <c r="A16" s="307" t="s">
        <v>9</v>
      </c>
      <c r="B16" s="241"/>
      <c r="C16" s="241"/>
      <c r="D16" s="241"/>
      <c r="E16" s="241"/>
      <c r="F16" s="241"/>
      <c r="G16" s="241"/>
      <c r="H16" s="241"/>
      <c r="I16" s="241"/>
      <c r="J16" s="241"/>
      <c r="K16" s="241"/>
      <c r="L16" s="241"/>
    </row>
    <row r="17" spans="1:12" s="242" customFormat="1" ht="15.5">
      <c r="A17" s="305"/>
      <c r="B17" s="241"/>
      <c r="C17" s="241"/>
      <c r="D17" s="241"/>
      <c r="E17" s="241"/>
      <c r="F17" s="241"/>
      <c r="G17" s="241"/>
      <c r="H17" s="241"/>
      <c r="I17" s="241"/>
      <c r="J17" s="241"/>
      <c r="K17" s="241"/>
      <c r="L17" s="241"/>
    </row>
    <row r="18" spans="1:12" s="242" customFormat="1" ht="15.5">
      <c r="A18" s="307" t="s">
        <v>10</v>
      </c>
      <c r="B18" s="241"/>
      <c r="C18" s="241"/>
      <c r="D18" s="241"/>
      <c r="E18" s="241"/>
      <c r="F18" s="241"/>
      <c r="G18" s="241"/>
      <c r="H18" s="241"/>
      <c r="I18" s="241"/>
      <c r="J18" s="241"/>
      <c r="K18" s="241"/>
      <c r="L18" s="241"/>
    </row>
  </sheetData>
  <sheetProtection algorithmName="SHA-512" hashValue="jGdaIItxy0mUT3KByISCIrao1+hD1BhattKuT03l/vtYNg3zp5ZnJRNsbWveG5TopfJSpoBBtBGi5psezh5mbA==" saltValue="Mk5xrpBahi5QtR0dIiEaHw==" spinCount="100000" sheet="1" objects="1" scenarios="1"/>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0"/>
  <sheetViews>
    <sheetView workbookViewId="0">
      <selection activeCell="H26" sqref="H26"/>
    </sheetView>
  </sheetViews>
  <sheetFormatPr defaultRowHeight="12.5"/>
  <cols>
    <col min="4" max="4" width="16.26953125" customWidth="1"/>
    <col min="5" max="5" width="14.453125" customWidth="1"/>
  </cols>
  <sheetData>
    <row r="1" spans="1:15" ht="13">
      <c r="A1" s="284" t="s">
        <v>11</v>
      </c>
      <c r="B1" s="284"/>
      <c r="C1" s="284"/>
      <c r="D1" s="284"/>
      <c r="E1" s="284"/>
    </row>
    <row r="2" spans="1:15" ht="13">
      <c r="A2" s="136"/>
      <c r="C2" s="136" t="s">
        <v>12</v>
      </c>
      <c r="D2" s="136"/>
      <c r="I2" s="259"/>
      <c r="J2" s="259"/>
      <c r="K2" s="259"/>
      <c r="L2" s="259"/>
      <c r="M2" s="260"/>
      <c r="N2" s="260"/>
      <c r="O2" s="260"/>
    </row>
    <row r="3" spans="1:15" ht="13.5" thickBot="1">
      <c r="G3" s="136"/>
      <c r="H3" s="136"/>
      <c r="I3" s="136"/>
      <c r="J3" s="136"/>
      <c r="K3" s="136"/>
      <c r="L3" s="136"/>
    </row>
    <row r="4" spans="1:15" ht="13.5" thickBot="1">
      <c r="A4" s="279" t="s">
        <v>13</v>
      </c>
      <c r="B4" s="280"/>
      <c r="C4" s="281"/>
      <c r="D4" s="282"/>
      <c r="E4" s="283"/>
    </row>
    <row r="7" spans="1:15">
      <c r="D7" s="224" t="s">
        <v>14</v>
      </c>
      <c r="E7" s="224" t="s">
        <v>15</v>
      </c>
    </row>
    <row r="8" spans="1:15" ht="13">
      <c r="A8" s="136" t="s">
        <v>16</v>
      </c>
      <c r="D8" s="226">
        <f>'I-Mirror'!B46</f>
        <v>0</v>
      </c>
      <c r="E8" s="226">
        <f>'I-Mirror'!N57</f>
        <v>0</v>
      </c>
    </row>
    <row r="9" spans="1:15" ht="13">
      <c r="A9" s="136" t="s">
        <v>17</v>
      </c>
      <c r="D9" s="226">
        <f>'I-Mirror'!B75</f>
        <v>0</v>
      </c>
      <c r="E9" s="226">
        <f>'I-Mirror'!N86</f>
        <v>0</v>
      </c>
    </row>
    <row r="10" spans="1:15" ht="13">
      <c r="A10" s="136" t="s">
        <v>18</v>
      </c>
      <c r="D10" s="226">
        <f>'I-Mirror'!B104</f>
        <v>0</v>
      </c>
      <c r="E10" s="226">
        <f>'I-Mirror'!N115</f>
        <v>0</v>
      </c>
    </row>
    <row r="11" spans="1:15" ht="13">
      <c r="A11" s="136" t="s">
        <v>19</v>
      </c>
      <c r="D11" s="226">
        <f>'I-Mirror'!B133</f>
        <v>0</v>
      </c>
      <c r="E11" s="226">
        <f>'I-Mirror'!N144</f>
        <v>0</v>
      </c>
    </row>
    <row r="12" spans="1:15" ht="13">
      <c r="A12" s="136" t="s">
        <v>20</v>
      </c>
      <c r="D12" s="226">
        <f>'I-Mirror'!B162</f>
        <v>0</v>
      </c>
      <c r="E12" s="226">
        <f>'I-Mirror'!N173</f>
        <v>0</v>
      </c>
    </row>
    <row r="16" spans="1:15" ht="14.5">
      <c r="A16" s="225" t="s">
        <v>21</v>
      </c>
    </row>
    <row r="18" spans="1:4">
      <c r="A18" t="s">
        <v>16</v>
      </c>
      <c r="D18" s="226">
        <f>E8+D26</f>
        <v>0</v>
      </c>
    </row>
    <row r="19" spans="1:4">
      <c r="A19" t="s">
        <v>17</v>
      </c>
      <c r="D19" s="226">
        <f>E9</f>
        <v>0</v>
      </c>
    </row>
    <row r="20" spans="1:4">
      <c r="A20" t="s">
        <v>18</v>
      </c>
      <c r="D20" s="226">
        <f>E10+D27</f>
        <v>0</v>
      </c>
    </row>
    <row r="21" spans="1:4">
      <c r="A21" t="s">
        <v>22</v>
      </c>
      <c r="D21" s="226">
        <f>SUM(D18:D20)</f>
        <v>0</v>
      </c>
    </row>
    <row r="22" spans="1:4">
      <c r="A22" t="s">
        <v>23</v>
      </c>
      <c r="D22" s="226">
        <f>E11</f>
        <v>0</v>
      </c>
    </row>
    <row r="23" spans="1:4">
      <c r="A23" t="s">
        <v>24</v>
      </c>
      <c r="D23" s="226">
        <f>E12</f>
        <v>0</v>
      </c>
    </row>
    <row r="25" spans="1:4" ht="13">
      <c r="A25" s="136" t="s">
        <v>25</v>
      </c>
    </row>
    <row r="26" spans="1:4">
      <c r="A26" t="s">
        <v>26</v>
      </c>
      <c r="D26" s="226">
        <f>'J-Cost'!M145</f>
        <v>0</v>
      </c>
    </row>
    <row r="27" spans="1:4">
      <c r="A27" t="s">
        <v>27</v>
      </c>
      <c r="D27" s="226">
        <f>'J-Cost'!M147</f>
        <v>0</v>
      </c>
    </row>
    <row r="30" spans="1:4">
      <c r="A30" t="s">
        <v>28</v>
      </c>
      <c r="D30" s="226">
        <f>SUM(D21:D23)</f>
        <v>0</v>
      </c>
    </row>
  </sheetData>
  <sheetProtection algorithmName="SHA-512" hashValue="oHQUORoN8vulnfampdZlWvgRFXFCuga3jWD9qQDHh/O74anJf2v6QNU4wLCaudCnpBvsA43jdPCYf2z7vwfcxQ==" saltValue="tCthT5evfpRLxzxBumB45g==" spinCount="100000" sheet="1" objects="1" scenarios="1"/>
  <mergeCells count="3">
    <mergeCell ref="A4:B4"/>
    <mergeCell ref="C4:E4"/>
    <mergeCell ref="A1:E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87"/>
  <sheetViews>
    <sheetView zoomScale="80" zoomScaleNormal="80" workbookViewId="0">
      <pane ySplit="12" topLeftCell="A88" activePane="bottomLeft" state="frozen"/>
      <selection pane="bottomLeft" activeCell="D106" sqref="D106"/>
    </sheetView>
  </sheetViews>
  <sheetFormatPr defaultColWidth="12.54296875" defaultRowHeight="13.5"/>
  <cols>
    <col min="1" max="1" width="45.81640625" style="1" customWidth="1"/>
    <col min="2" max="13" width="15.7265625" style="1" customWidth="1"/>
    <col min="14" max="14" width="16.81640625" style="1" customWidth="1"/>
    <col min="15" max="26" width="11.453125" style="1" customWidth="1"/>
    <col min="27" max="29" width="11.453125" style="1" bestFit="1" customWidth="1"/>
    <col min="30" max="16384" width="12.54296875" style="1"/>
  </cols>
  <sheetData>
    <row r="1" spans="1:14" ht="18">
      <c r="A1" s="286" t="s">
        <v>29</v>
      </c>
      <c r="B1" s="286"/>
    </row>
    <row r="2" spans="1:14" ht="15.5">
      <c r="A2" s="287" t="s">
        <v>30</v>
      </c>
      <c r="B2" s="287"/>
    </row>
    <row r="4" spans="1:14">
      <c r="A4" s="153" t="s">
        <v>31</v>
      </c>
    </row>
    <row r="5" spans="1:14" customFormat="1" ht="13">
      <c r="A5" s="154" t="s">
        <v>32</v>
      </c>
    </row>
    <row r="6" spans="1:14" customFormat="1" ht="13">
      <c r="A6" s="290" t="s">
        <v>33</v>
      </c>
      <c r="B6" s="291"/>
      <c r="C6" s="291"/>
    </row>
    <row r="7" spans="1:14" customFormat="1" ht="13">
      <c r="A7" s="292" t="s">
        <v>34</v>
      </c>
      <c r="B7" s="292"/>
      <c r="C7" s="293"/>
    </row>
    <row r="8" spans="1:14" customFormat="1" ht="15.5">
      <c r="A8" s="289"/>
      <c r="B8" s="289"/>
      <c r="C8" s="289"/>
    </row>
    <row r="9" spans="1:14" customFormat="1" ht="13">
      <c r="A9" s="136"/>
    </row>
    <row r="10" spans="1:14" customFormat="1" ht="13">
      <c r="A10" s="154" t="s">
        <v>35</v>
      </c>
    </row>
    <row r="11" spans="1:14" customFormat="1" ht="13">
      <c r="A11" s="288" t="s">
        <v>36</v>
      </c>
      <c r="B11" s="288"/>
      <c r="C11" s="288"/>
    </row>
    <row r="12" spans="1:14" customFormat="1" ht="13">
      <c r="A12" s="285" t="s">
        <v>37</v>
      </c>
      <c r="B12" s="285"/>
      <c r="C12" s="285"/>
    </row>
    <row r="13" spans="1:14" customFormat="1" ht="13">
      <c r="A13" s="136"/>
    </row>
    <row r="15" spans="1:14" customFormat="1" ht="15.5">
      <c r="A15" s="2" t="s">
        <v>38</v>
      </c>
      <c r="B15" s="3"/>
      <c r="C15" s="3"/>
      <c r="D15" s="3"/>
      <c r="E15" s="3"/>
      <c r="F15" s="3"/>
      <c r="G15" s="3"/>
      <c r="H15" s="3"/>
      <c r="I15" s="3"/>
      <c r="J15" s="3"/>
      <c r="K15" s="3"/>
      <c r="L15" s="3"/>
      <c r="M15" s="3"/>
      <c r="N15" s="3"/>
    </row>
    <row r="16" spans="1:14" customFormat="1" ht="13" thickBot="1">
      <c r="A16" s="4"/>
      <c r="B16" s="3"/>
      <c r="C16" s="3"/>
      <c r="D16" s="3"/>
      <c r="E16" s="3"/>
      <c r="F16" s="3"/>
      <c r="G16" s="3"/>
      <c r="H16" s="3"/>
      <c r="I16" s="3"/>
      <c r="J16" s="3"/>
      <c r="K16" s="3"/>
      <c r="L16" s="3"/>
      <c r="M16" s="3"/>
      <c r="N16" s="3"/>
    </row>
    <row r="17" spans="1:14" customFormat="1" ht="16" thickBot="1">
      <c r="A17" s="5" t="s">
        <v>39</v>
      </c>
      <c r="B17" s="6">
        <v>2.65</v>
      </c>
      <c r="C17" s="3"/>
      <c r="D17" s="3"/>
      <c r="E17" s="3"/>
      <c r="F17" s="3"/>
      <c r="G17" s="3"/>
      <c r="H17" s="3"/>
      <c r="I17" s="3"/>
      <c r="J17" s="3"/>
      <c r="K17" s="3"/>
      <c r="L17" s="3"/>
      <c r="M17" s="3"/>
      <c r="N17" s="3"/>
    </row>
    <row r="18" spans="1:14" customFormat="1" ht="15.5">
      <c r="A18" s="5"/>
      <c r="B18" s="7"/>
      <c r="C18" s="3"/>
      <c r="D18" s="3"/>
      <c r="E18" s="3"/>
      <c r="F18" s="3"/>
      <c r="G18" s="3"/>
      <c r="H18" s="3"/>
      <c r="I18" s="3"/>
      <c r="J18" s="3"/>
      <c r="K18" s="3"/>
      <c r="L18" s="3"/>
      <c r="M18" s="3"/>
      <c r="N18" s="3"/>
    </row>
    <row r="19" spans="1:14" customFormat="1" ht="16" thickBot="1">
      <c r="A19" s="8" t="s">
        <v>40</v>
      </c>
      <c r="B19" s="9"/>
      <c r="C19" s="3"/>
      <c r="D19" s="3"/>
      <c r="E19" s="3"/>
      <c r="F19" s="3"/>
      <c r="G19" s="3"/>
      <c r="H19" s="3"/>
      <c r="I19" s="3"/>
      <c r="J19" s="3"/>
      <c r="K19" s="3"/>
      <c r="L19" s="3"/>
      <c r="M19" s="3"/>
      <c r="N19" s="3"/>
    </row>
    <row r="20" spans="1:14" customFormat="1" ht="13">
      <c r="A20" s="5" t="s">
        <v>41</v>
      </c>
      <c r="B20" s="10">
        <v>1.5</v>
      </c>
      <c r="C20" s="3"/>
      <c r="D20" s="3"/>
      <c r="E20" s="3"/>
      <c r="F20" s="3"/>
      <c r="G20" s="3"/>
      <c r="H20" s="3"/>
      <c r="I20" s="3"/>
      <c r="J20" s="3"/>
      <c r="K20" s="3"/>
      <c r="L20" s="3"/>
      <c r="M20" s="3"/>
      <c r="N20" s="3"/>
    </row>
    <row r="21" spans="1:14" customFormat="1" ht="13">
      <c r="A21" s="5" t="s">
        <v>42</v>
      </c>
      <c r="B21" s="11">
        <v>1.5</v>
      </c>
      <c r="C21" s="3"/>
      <c r="D21" s="3"/>
      <c r="E21" s="3"/>
      <c r="F21" s="3"/>
      <c r="G21" s="3"/>
      <c r="H21" s="3"/>
      <c r="I21" s="3"/>
      <c r="J21" s="3"/>
      <c r="K21" s="3"/>
      <c r="L21" s="3"/>
      <c r="M21" s="3"/>
      <c r="N21" s="3"/>
    </row>
    <row r="22" spans="1:14" customFormat="1" thickBot="1">
      <c r="A22" s="5" t="s">
        <v>43</v>
      </c>
      <c r="B22" s="12">
        <v>20</v>
      </c>
      <c r="C22" s="3"/>
      <c r="D22" s="3"/>
      <c r="E22" s="3"/>
      <c r="F22" s="3"/>
      <c r="G22" s="3"/>
      <c r="H22" s="3"/>
      <c r="I22" s="3"/>
      <c r="J22" s="3"/>
      <c r="K22" s="3"/>
      <c r="L22" s="3"/>
      <c r="M22" s="3"/>
      <c r="N22" s="3"/>
    </row>
    <row r="23" spans="1:14" customFormat="1" ht="13" thickBot="1">
      <c r="A23" s="4"/>
      <c r="B23" s="3"/>
      <c r="C23" s="3"/>
      <c r="D23" s="3"/>
      <c r="E23" s="3"/>
      <c r="F23" s="3"/>
      <c r="G23" s="3"/>
      <c r="H23" s="3"/>
      <c r="I23" s="3"/>
      <c r="J23" s="3"/>
      <c r="K23" s="3"/>
      <c r="L23" s="3"/>
      <c r="M23" s="3"/>
      <c r="N23" s="3"/>
    </row>
    <row r="24" spans="1:14" customFormat="1" ht="26">
      <c r="A24" s="13" t="s">
        <v>44</v>
      </c>
      <c r="B24" s="14" t="s">
        <v>45</v>
      </c>
      <c r="C24" s="15" t="s">
        <v>46</v>
      </c>
      <c r="D24" s="15" t="s">
        <v>47</v>
      </c>
      <c r="E24" s="16" t="s">
        <v>48</v>
      </c>
      <c r="F24" s="15" t="s">
        <v>49</v>
      </c>
      <c r="G24" s="16" t="s">
        <v>50</v>
      </c>
      <c r="H24" s="15" t="s">
        <v>51</v>
      </c>
      <c r="I24" s="16" t="s">
        <v>52</v>
      </c>
      <c r="J24" s="15" t="s">
        <v>53</v>
      </c>
      <c r="K24" s="16" t="s">
        <v>54</v>
      </c>
      <c r="L24" s="15" t="s">
        <v>55</v>
      </c>
      <c r="M24" s="15" t="s">
        <v>56</v>
      </c>
      <c r="N24" s="18" t="s">
        <v>57</v>
      </c>
    </row>
    <row r="25" spans="1:14" customFormat="1" ht="13">
      <c r="A25" s="19" t="s">
        <v>58</v>
      </c>
      <c r="B25" s="20">
        <v>1.7616472402343221E-3</v>
      </c>
      <c r="C25" s="21">
        <f>$B$25</f>
        <v>1.7616472402343221E-3</v>
      </c>
      <c r="D25" s="21">
        <f t="shared" ref="D25:N25" si="0">$B$25</f>
        <v>1.7616472402343221E-3</v>
      </c>
      <c r="E25" s="21">
        <f t="shared" si="0"/>
        <v>1.7616472402343221E-3</v>
      </c>
      <c r="F25" s="21">
        <f t="shared" si="0"/>
        <v>1.7616472402343221E-3</v>
      </c>
      <c r="G25" s="21">
        <f t="shared" si="0"/>
        <v>1.7616472402343221E-3</v>
      </c>
      <c r="H25" s="21">
        <f t="shared" si="0"/>
        <v>1.7616472402343221E-3</v>
      </c>
      <c r="I25" s="21">
        <f t="shared" si="0"/>
        <v>1.7616472402343221E-3</v>
      </c>
      <c r="J25" s="21">
        <f t="shared" si="0"/>
        <v>1.7616472402343221E-3</v>
      </c>
      <c r="K25" s="21">
        <f t="shared" si="0"/>
        <v>1.7616472402343221E-3</v>
      </c>
      <c r="L25" s="21">
        <f t="shared" si="0"/>
        <v>1.7616472402343221E-3</v>
      </c>
      <c r="M25" s="21">
        <f t="shared" si="0"/>
        <v>1.7616472402343221E-3</v>
      </c>
      <c r="N25" s="22">
        <f t="shared" si="0"/>
        <v>1.7616472402343221E-3</v>
      </c>
    </row>
    <row r="26" spans="1:14" customFormat="1" ht="13">
      <c r="A26" s="23" t="s">
        <v>59</v>
      </c>
      <c r="B26" s="24">
        <v>673299</v>
      </c>
      <c r="C26" s="25">
        <f>ROUND(B26*(1+C25),0)</f>
        <v>674485</v>
      </c>
      <c r="D26" s="25">
        <f t="shared" ref="D26:M26" si="1">ROUND(C26*(1+D25),0)</f>
        <v>675673</v>
      </c>
      <c r="E26" s="26">
        <f t="shared" si="1"/>
        <v>676863</v>
      </c>
      <c r="F26" s="25">
        <f t="shared" si="1"/>
        <v>678055</v>
      </c>
      <c r="G26" s="26">
        <f t="shared" si="1"/>
        <v>679249</v>
      </c>
      <c r="H26" s="25">
        <f t="shared" si="1"/>
        <v>680446</v>
      </c>
      <c r="I26" s="26">
        <f t="shared" si="1"/>
        <v>681645</v>
      </c>
      <c r="J26" s="25">
        <f t="shared" si="1"/>
        <v>682846</v>
      </c>
      <c r="K26" s="26">
        <f t="shared" si="1"/>
        <v>684049</v>
      </c>
      <c r="L26" s="25">
        <f t="shared" si="1"/>
        <v>685254</v>
      </c>
      <c r="M26" s="25">
        <f t="shared" si="1"/>
        <v>686461</v>
      </c>
      <c r="N26" s="27">
        <f>AVERAGE(B26:M26)</f>
        <v>679860.41666666663</v>
      </c>
    </row>
    <row r="27" spans="1:14" customFormat="1" thickBot="1">
      <c r="A27" s="28" t="s">
        <v>60</v>
      </c>
      <c r="B27" s="29">
        <f>$B$17</f>
        <v>2.65</v>
      </c>
      <c r="C27" s="30">
        <f t="shared" ref="C27:M27" si="2">$B$17</f>
        <v>2.65</v>
      </c>
      <c r="D27" s="30">
        <f t="shared" si="2"/>
        <v>2.65</v>
      </c>
      <c r="E27" s="30">
        <f t="shared" si="2"/>
        <v>2.65</v>
      </c>
      <c r="F27" s="30">
        <f t="shared" si="2"/>
        <v>2.65</v>
      </c>
      <c r="G27" s="30">
        <f t="shared" si="2"/>
        <v>2.65</v>
      </c>
      <c r="H27" s="30">
        <f t="shared" si="2"/>
        <v>2.65</v>
      </c>
      <c r="I27" s="30">
        <f t="shared" si="2"/>
        <v>2.65</v>
      </c>
      <c r="J27" s="30">
        <f t="shared" si="2"/>
        <v>2.65</v>
      </c>
      <c r="K27" s="30">
        <f t="shared" si="2"/>
        <v>2.65</v>
      </c>
      <c r="L27" s="30">
        <f t="shared" si="2"/>
        <v>2.65</v>
      </c>
      <c r="M27" s="30">
        <f t="shared" si="2"/>
        <v>2.65</v>
      </c>
      <c r="N27" s="31">
        <f>AVERAGE(B27:M27)</f>
        <v>2.6499999999999995</v>
      </c>
    </row>
    <row r="28" spans="1:14" customFormat="1" ht="14" thickTop="1" thickBot="1">
      <c r="A28" s="32" t="s">
        <v>61</v>
      </c>
      <c r="B28" s="33">
        <f>B26*B27</f>
        <v>1784242.3499999999</v>
      </c>
      <c r="C28" s="34">
        <f t="shared" ref="C28:M28" si="3">C26*C27</f>
        <v>1787385.25</v>
      </c>
      <c r="D28" s="34">
        <f t="shared" si="3"/>
        <v>1790533.45</v>
      </c>
      <c r="E28" s="35">
        <f t="shared" si="3"/>
        <v>1793686.95</v>
      </c>
      <c r="F28" s="34">
        <f t="shared" si="3"/>
        <v>1796845.75</v>
      </c>
      <c r="G28" s="35">
        <f t="shared" si="3"/>
        <v>1800009.8499999999</v>
      </c>
      <c r="H28" s="34">
        <f t="shared" si="3"/>
        <v>1803181.9</v>
      </c>
      <c r="I28" s="35">
        <f t="shared" si="3"/>
        <v>1806359.25</v>
      </c>
      <c r="J28" s="34">
        <f t="shared" si="3"/>
        <v>1809541.9</v>
      </c>
      <c r="K28" s="35">
        <f t="shared" si="3"/>
        <v>1812729.8499999999</v>
      </c>
      <c r="L28" s="34">
        <f t="shared" si="3"/>
        <v>1815923.0999999999</v>
      </c>
      <c r="M28" s="34">
        <f t="shared" si="3"/>
        <v>1819121.65</v>
      </c>
      <c r="N28" s="36">
        <f>SUM(B28:M28)</f>
        <v>21619561.25</v>
      </c>
    </row>
    <row r="29" spans="1:14" customFormat="1" ht="15.5">
      <c r="A29" s="37"/>
      <c r="B29" s="38"/>
      <c r="C29" s="39"/>
      <c r="D29" s="39"/>
      <c r="E29" s="39"/>
      <c r="F29" s="39"/>
      <c r="G29" s="40"/>
      <c r="H29" s="39"/>
      <c r="I29" s="40"/>
      <c r="J29" s="41"/>
      <c r="K29" s="42"/>
      <c r="L29" s="43"/>
      <c r="M29" s="9"/>
      <c r="N29" s="44"/>
    </row>
    <row r="30" spans="1:14" customFormat="1" ht="13">
      <c r="A30" s="45" t="s">
        <v>62</v>
      </c>
      <c r="B30" s="46"/>
      <c r="C30" s="46"/>
      <c r="D30" s="46"/>
      <c r="E30" s="46"/>
      <c r="F30" s="46"/>
      <c r="G30" s="46"/>
      <c r="H30" s="46"/>
      <c r="I30" s="46"/>
      <c r="J30" s="46"/>
      <c r="K30" s="46"/>
      <c r="L30" s="46"/>
      <c r="M30" s="46"/>
      <c r="N30" s="44"/>
    </row>
    <row r="31" spans="1:14" customFormat="1" thickBot="1">
      <c r="A31" s="45"/>
      <c r="B31" s="46"/>
      <c r="C31" s="46"/>
      <c r="D31" s="46"/>
      <c r="E31" s="46"/>
      <c r="F31" s="46"/>
      <c r="G31" s="46"/>
      <c r="H31" s="46"/>
      <c r="I31" s="46"/>
      <c r="J31" s="46"/>
      <c r="K31" s="46"/>
      <c r="L31" s="46"/>
      <c r="M31" s="46"/>
      <c r="N31" s="44"/>
    </row>
    <row r="32" spans="1:14" customFormat="1" ht="25.9" customHeight="1" thickBot="1">
      <c r="A32" s="13" t="s">
        <v>44</v>
      </c>
      <c r="B32" s="14" t="s">
        <v>45</v>
      </c>
      <c r="C32" s="16" t="s">
        <v>46</v>
      </c>
      <c r="D32" s="15" t="s">
        <v>47</v>
      </c>
      <c r="E32" s="16" t="s">
        <v>48</v>
      </c>
      <c r="F32" s="15" t="s">
        <v>49</v>
      </c>
      <c r="G32" s="16" t="s">
        <v>50</v>
      </c>
      <c r="H32" s="15" t="s">
        <v>51</v>
      </c>
      <c r="I32" s="16" t="s">
        <v>52</v>
      </c>
      <c r="J32" s="15" t="s">
        <v>53</v>
      </c>
      <c r="K32" s="16" t="s">
        <v>54</v>
      </c>
      <c r="L32" s="15" t="s">
        <v>55</v>
      </c>
      <c r="M32" s="17" t="s">
        <v>56</v>
      </c>
      <c r="N32" s="238" t="s">
        <v>63</v>
      </c>
    </row>
    <row r="33" spans="1:14" customFormat="1" ht="14" thickTop="1" thickBot="1">
      <c r="A33" s="47" t="s">
        <v>64</v>
      </c>
      <c r="B33" s="230">
        <f>B26*$B$39</f>
        <v>30298.454999999998</v>
      </c>
      <c r="C33" s="230">
        <f t="shared" ref="C33:M33" si="4">C26*$B$39</f>
        <v>30351.824999999997</v>
      </c>
      <c r="D33" s="230">
        <f t="shared" si="4"/>
        <v>30405.285</v>
      </c>
      <c r="E33" s="230">
        <f t="shared" si="4"/>
        <v>30458.834999999999</v>
      </c>
      <c r="F33" s="230">
        <f t="shared" si="4"/>
        <v>30512.474999999999</v>
      </c>
      <c r="G33" s="230">
        <f t="shared" si="4"/>
        <v>30566.204999999998</v>
      </c>
      <c r="H33" s="230">
        <f t="shared" si="4"/>
        <v>30620.07</v>
      </c>
      <c r="I33" s="230">
        <f t="shared" si="4"/>
        <v>30674.024999999998</v>
      </c>
      <c r="J33" s="230">
        <f t="shared" si="4"/>
        <v>30728.07</v>
      </c>
      <c r="K33" s="230">
        <f t="shared" si="4"/>
        <v>30782.204999999998</v>
      </c>
      <c r="L33" s="230">
        <f t="shared" si="4"/>
        <v>30836.43</v>
      </c>
      <c r="M33" s="230">
        <f t="shared" si="4"/>
        <v>30890.744999999999</v>
      </c>
      <c r="N33" s="155">
        <f>AVERAGE(B33:M33)</f>
        <v>30593.71875</v>
      </c>
    </row>
    <row r="34" spans="1:14" customFormat="1" ht="13">
      <c r="A34" s="48" t="s">
        <v>65</v>
      </c>
      <c r="B34" s="51">
        <v>285500</v>
      </c>
      <c r="C34" s="51">
        <v>285500</v>
      </c>
      <c r="D34" s="51">
        <v>285500</v>
      </c>
      <c r="E34" s="51">
        <v>285500</v>
      </c>
      <c r="F34" s="51">
        <v>285500</v>
      </c>
      <c r="G34" s="51">
        <v>285500</v>
      </c>
      <c r="H34" s="51">
        <v>285500</v>
      </c>
      <c r="I34" s="51">
        <v>285500</v>
      </c>
      <c r="J34" s="51">
        <v>285500</v>
      </c>
      <c r="K34" s="51">
        <v>285500</v>
      </c>
      <c r="L34" s="51">
        <v>285500</v>
      </c>
      <c r="M34" s="51">
        <v>285500</v>
      </c>
      <c r="N34" s="239">
        <f>SUM(B34:M34)</f>
        <v>3426000</v>
      </c>
    </row>
    <row r="35" spans="1:14" customFormat="1" ht="13">
      <c r="A35" s="53" t="s">
        <v>66</v>
      </c>
      <c r="B35" s="49">
        <v>6500</v>
      </c>
      <c r="C35" s="50">
        <v>6500</v>
      </c>
      <c r="D35" s="51">
        <v>6500</v>
      </c>
      <c r="E35" s="50">
        <v>6500</v>
      </c>
      <c r="F35" s="51">
        <v>6500</v>
      </c>
      <c r="G35" s="50">
        <v>6500</v>
      </c>
      <c r="H35" s="51">
        <v>6500</v>
      </c>
      <c r="I35" s="50">
        <v>6500</v>
      </c>
      <c r="J35" s="51">
        <v>6500</v>
      </c>
      <c r="K35" s="50">
        <v>6500</v>
      </c>
      <c r="L35" s="51">
        <v>6500</v>
      </c>
      <c r="M35" s="213">
        <v>6500</v>
      </c>
      <c r="N35" s="52">
        <f>SUM(B35:M35)</f>
        <v>78000</v>
      </c>
    </row>
    <row r="36" spans="1:14" customFormat="1" thickBot="1">
      <c r="A36" s="54" t="s">
        <v>67</v>
      </c>
      <c r="B36" s="55">
        <v>85000</v>
      </c>
      <c r="C36" s="56">
        <v>85000</v>
      </c>
      <c r="D36" s="57">
        <v>85000</v>
      </c>
      <c r="E36" s="56">
        <v>85000</v>
      </c>
      <c r="F36" s="57">
        <v>85000</v>
      </c>
      <c r="G36" s="56">
        <v>85000</v>
      </c>
      <c r="H36" s="57">
        <v>85000</v>
      </c>
      <c r="I36" s="56">
        <v>85000</v>
      </c>
      <c r="J36" s="57">
        <v>85000</v>
      </c>
      <c r="K36" s="56">
        <v>85000</v>
      </c>
      <c r="L36" s="57">
        <v>85000</v>
      </c>
      <c r="M36" s="214">
        <v>85000</v>
      </c>
      <c r="N36" s="58">
        <f>SUM(B36:M36)</f>
        <v>1020000</v>
      </c>
    </row>
    <row r="37" spans="1:14" customFormat="1" ht="14" thickTop="1" thickBot="1">
      <c r="A37" s="208" t="s">
        <v>68</v>
      </c>
      <c r="B37" s="209">
        <f>SUM(B34:B36)</f>
        <v>377000</v>
      </c>
      <c r="C37" s="209">
        <f t="shared" ref="C37:M37" si="5">SUM(C34:C36)</f>
        <v>377000</v>
      </c>
      <c r="D37" s="209">
        <f t="shared" si="5"/>
        <v>377000</v>
      </c>
      <c r="E37" s="209">
        <f t="shared" si="5"/>
        <v>377000</v>
      </c>
      <c r="F37" s="209">
        <f t="shared" si="5"/>
        <v>377000</v>
      </c>
      <c r="G37" s="209">
        <f t="shared" si="5"/>
        <v>377000</v>
      </c>
      <c r="H37" s="209">
        <f t="shared" si="5"/>
        <v>377000</v>
      </c>
      <c r="I37" s="209">
        <f t="shared" si="5"/>
        <v>377000</v>
      </c>
      <c r="J37" s="209">
        <f t="shared" si="5"/>
        <v>377000</v>
      </c>
      <c r="K37" s="209">
        <f t="shared" si="5"/>
        <v>377000</v>
      </c>
      <c r="L37" s="209">
        <f t="shared" si="5"/>
        <v>377000</v>
      </c>
      <c r="M37" s="209">
        <f t="shared" si="5"/>
        <v>377000</v>
      </c>
      <c r="N37" s="210">
        <f>SUM(N33:N36)</f>
        <v>4554593.71875</v>
      </c>
    </row>
    <row r="38" spans="1:14" customFormat="1" ht="13">
      <c r="A38" s="59" t="s">
        <v>69</v>
      </c>
      <c r="B38" s="60">
        <f>B37/B33</f>
        <v>12.442878688038714</v>
      </c>
      <c r="C38" s="61">
        <f t="shared" ref="C38:M38" si="6">C37/C33</f>
        <v>12.420999396247179</v>
      </c>
      <c r="D38" s="62">
        <f t="shared" si="6"/>
        <v>12.399160211785549</v>
      </c>
      <c r="E38" s="61">
        <f t="shared" si="6"/>
        <v>12.377361117061765</v>
      </c>
      <c r="F38" s="62">
        <f t="shared" si="6"/>
        <v>12.355602093897661</v>
      </c>
      <c r="G38" s="61">
        <f t="shared" si="6"/>
        <v>12.333883123534637</v>
      </c>
      <c r="H38" s="62">
        <f t="shared" si="6"/>
        <v>12.312186092324414</v>
      </c>
      <c r="I38" s="61">
        <f t="shared" si="6"/>
        <v>12.290529201824672</v>
      </c>
      <c r="J38" s="62">
        <f t="shared" si="6"/>
        <v>12.268912430881601</v>
      </c>
      <c r="K38" s="61">
        <f t="shared" si="6"/>
        <v>12.247335757786033</v>
      </c>
      <c r="L38" s="62">
        <f t="shared" si="6"/>
        <v>12.22579916027893</v>
      </c>
      <c r="M38" s="215">
        <f t="shared" si="6"/>
        <v>12.204302615556861</v>
      </c>
      <c r="N38" s="206">
        <f>AVERAGE(B38:M38)</f>
        <v>12.3232458241015</v>
      </c>
    </row>
    <row r="39" spans="1:14" customFormat="1" ht="13">
      <c r="A39" s="53" t="s">
        <v>70</v>
      </c>
      <c r="B39" s="63">
        <v>4.4999999999999998E-2</v>
      </c>
      <c r="C39" s="64">
        <v>4.4999999999999998E-2</v>
      </c>
      <c r="D39" s="64">
        <v>4.4999999999999998E-2</v>
      </c>
      <c r="E39" s="64">
        <v>4.4999999999999998E-2</v>
      </c>
      <c r="F39" s="64">
        <v>4.4999999999999998E-2</v>
      </c>
      <c r="G39" s="64">
        <v>4.4999999999999998E-2</v>
      </c>
      <c r="H39" s="64">
        <v>4.4999999999999998E-2</v>
      </c>
      <c r="I39" s="64">
        <v>4.4999999999999998E-2</v>
      </c>
      <c r="J39" s="64">
        <v>4.4999999999999998E-2</v>
      </c>
      <c r="K39" s="64">
        <v>4.4999999999999998E-2</v>
      </c>
      <c r="L39" s="64">
        <v>4.4999999999999998E-2</v>
      </c>
      <c r="M39" s="65">
        <v>4.4999999999999998E-2</v>
      </c>
      <c r="N39" s="66">
        <f>N33/N26</f>
        <v>4.5000000000000005E-2</v>
      </c>
    </row>
    <row r="40" spans="1:14" customFormat="1" ht="13">
      <c r="A40" s="59" t="s">
        <v>71</v>
      </c>
      <c r="B40" s="67">
        <f>B34/B37</f>
        <v>0.7572944297082228</v>
      </c>
      <c r="C40" s="64">
        <f t="shared" ref="C40:N40" si="7">C34/C37</f>
        <v>0.7572944297082228</v>
      </c>
      <c r="D40" s="64">
        <f t="shared" si="7"/>
        <v>0.7572944297082228</v>
      </c>
      <c r="E40" s="64">
        <f t="shared" si="7"/>
        <v>0.7572944297082228</v>
      </c>
      <c r="F40" s="64">
        <f t="shared" si="7"/>
        <v>0.7572944297082228</v>
      </c>
      <c r="G40" s="64">
        <f t="shared" si="7"/>
        <v>0.7572944297082228</v>
      </c>
      <c r="H40" s="64">
        <f t="shared" si="7"/>
        <v>0.7572944297082228</v>
      </c>
      <c r="I40" s="64">
        <f t="shared" si="7"/>
        <v>0.7572944297082228</v>
      </c>
      <c r="J40" s="64">
        <f t="shared" si="7"/>
        <v>0.7572944297082228</v>
      </c>
      <c r="K40" s="64">
        <f t="shared" si="7"/>
        <v>0.7572944297082228</v>
      </c>
      <c r="L40" s="64">
        <f t="shared" si="7"/>
        <v>0.7572944297082228</v>
      </c>
      <c r="M40" s="64">
        <f t="shared" si="7"/>
        <v>0.7572944297082228</v>
      </c>
      <c r="N40" s="66">
        <f t="shared" si="7"/>
        <v>0.75220759777016055</v>
      </c>
    </row>
    <row r="41" spans="1:14" customFormat="1" ht="13">
      <c r="A41" s="53" t="s">
        <v>72</v>
      </c>
      <c r="B41" s="63">
        <f>B35/B37</f>
        <v>1.7241379310344827E-2</v>
      </c>
      <c r="C41" s="64">
        <f t="shared" ref="C41:N41" si="8">C35/C37</f>
        <v>1.7241379310344827E-2</v>
      </c>
      <c r="D41" s="64">
        <f t="shared" si="8"/>
        <v>1.7241379310344827E-2</v>
      </c>
      <c r="E41" s="64">
        <f t="shared" si="8"/>
        <v>1.7241379310344827E-2</v>
      </c>
      <c r="F41" s="64">
        <f t="shared" si="8"/>
        <v>1.7241379310344827E-2</v>
      </c>
      <c r="G41" s="64">
        <f t="shared" si="8"/>
        <v>1.7241379310344827E-2</v>
      </c>
      <c r="H41" s="64">
        <f t="shared" si="8"/>
        <v>1.7241379310344827E-2</v>
      </c>
      <c r="I41" s="64">
        <f t="shared" si="8"/>
        <v>1.7241379310344827E-2</v>
      </c>
      <c r="J41" s="64">
        <f t="shared" si="8"/>
        <v>1.7241379310344827E-2</v>
      </c>
      <c r="K41" s="64">
        <f t="shared" si="8"/>
        <v>1.7241379310344827E-2</v>
      </c>
      <c r="L41" s="64">
        <f t="shared" si="8"/>
        <v>1.7241379310344827E-2</v>
      </c>
      <c r="M41" s="64">
        <f t="shared" si="8"/>
        <v>1.7241379310344827E-2</v>
      </c>
      <c r="N41" s="68">
        <f t="shared" si="8"/>
        <v>1.7125567024539559E-2</v>
      </c>
    </row>
    <row r="42" spans="1:14" customFormat="1" thickBot="1">
      <c r="A42" s="211" t="s">
        <v>73</v>
      </c>
      <c r="B42" s="212">
        <f t="shared" ref="B42:N42" si="9">B36/B37</f>
        <v>0.22546419098143236</v>
      </c>
      <c r="C42" s="69">
        <f t="shared" si="9"/>
        <v>0.22546419098143236</v>
      </c>
      <c r="D42" s="69">
        <f t="shared" si="9"/>
        <v>0.22546419098143236</v>
      </c>
      <c r="E42" s="69">
        <f t="shared" si="9"/>
        <v>0.22546419098143236</v>
      </c>
      <c r="F42" s="69">
        <f t="shared" si="9"/>
        <v>0.22546419098143236</v>
      </c>
      <c r="G42" s="69">
        <f t="shared" si="9"/>
        <v>0.22546419098143236</v>
      </c>
      <c r="H42" s="69">
        <f t="shared" si="9"/>
        <v>0.22546419098143236</v>
      </c>
      <c r="I42" s="69">
        <f t="shared" si="9"/>
        <v>0.22546419098143236</v>
      </c>
      <c r="J42" s="69">
        <f t="shared" si="9"/>
        <v>0.22546419098143236</v>
      </c>
      <c r="K42" s="69">
        <f t="shared" si="9"/>
        <v>0.22546419098143236</v>
      </c>
      <c r="L42" s="69">
        <f t="shared" si="9"/>
        <v>0.22546419098143236</v>
      </c>
      <c r="M42" s="69">
        <f t="shared" si="9"/>
        <v>0.22546419098143236</v>
      </c>
      <c r="N42" s="70">
        <f t="shared" si="9"/>
        <v>0.22394972262859422</v>
      </c>
    </row>
    <row r="43" spans="1:14" customFormat="1" ht="15.5">
      <c r="A43" s="156"/>
      <c r="B43" s="157"/>
      <c r="C43" s="157"/>
      <c r="D43" s="157"/>
      <c r="E43" s="157"/>
      <c r="F43" s="157"/>
      <c r="G43" s="158"/>
      <c r="H43" s="157"/>
      <c r="I43" s="158"/>
      <c r="J43" s="159"/>
      <c r="K43" s="160"/>
      <c r="L43" s="161"/>
      <c r="M43" s="162"/>
      <c r="N43" s="163"/>
    </row>
    <row r="44" spans="1:14" customFormat="1" ht="15.5">
      <c r="A44" s="164" t="s">
        <v>74</v>
      </c>
    </row>
    <row r="45" spans="1:14" customFormat="1" ht="13" thickBot="1">
      <c r="A45" s="165"/>
    </row>
    <row r="46" spans="1:14" customFormat="1" ht="16" thickBot="1">
      <c r="A46" s="166" t="s">
        <v>39</v>
      </c>
      <c r="B46" s="167">
        <f>'J-Cost'!$C$142/SUM($B$55:$M$55)</f>
        <v>0</v>
      </c>
      <c r="D46" t="s">
        <v>7</v>
      </c>
    </row>
    <row r="47" spans="1:14" customFormat="1" ht="15.5">
      <c r="A47" s="166"/>
      <c r="B47" s="72"/>
    </row>
    <row r="48" spans="1:14" customFormat="1" ht="16" thickBot="1">
      <c r="A48" s="71" t="s">
        <v>75</v>
      </c>
      <c r="B48" s="72"/>
      <c r="D48" t="s">
        <v>7</v>
      </c>
    </row>
    <row r="49" spans="1:14" customFormat="1" thickBot="1">
      <c r="A49" s="73" t="s">
        <v>41</v>
      </c>
      <c r="B49" s="270">
        <v>0</v>
      </c>
    </row>
    <row r="50" spans="1:14" customFormat="1" thickBot="1">
      <c r="A50" s="73" t="s">
        <v>42</v>
      </c>
      <c r="B50" s="270">
        <v>0</v>
      </c>
    </row>
    <row r="51" spans="1:14" customFormat="1" thickBot="1">
      <c r="A51" s="73" t="s">
        <v>43</v>
      </c>
      <c r="B51" s="271">
        <v>0</v>
      </c>
    </row>
    <row r="52" spans="1:14" customFormat="1" ht="13" thickBot="1">
      <c r="A52" s="165"/>
    </row>
    <row r="53" spans="1:14" customFormat="1" ht="26">
      <c r="A53" s="74" t="s">
        <v>7</v>
      </c>
      <c r="B53" s="75" t="s">
        <v>45</v>
      </c>
      <c r="C53" s="76" t="s">
        <v>46</v>
      </c>
      <c r="D53" s="77" t="s">
        <v>47</v>
      </c>
      <c r="E53" s="76" t="s">
        <v>48</v>
      </c>
      <c r="F53" s="77" t="s">
        <v>49</v>
      </c>
      <c r="G53" s="76" t="s">
        <v>50</v>
      </c>
      <c r="H53" s="77" t="s">
        <v>51</v>
      </c>
      <c r="I53" s="76" t="s">
        <v>52</v>
      </c>
      <c r="J53" s="77" t="s">
        <v>53</v>
      </c>
      <c r="K53" s="76" t="s">
        <v>54</v>
      </c>
      <c r="L53" s="77" t="s">
        <v>55</v>
      </c>
      <c r="M53" s="76" t="s">
        <v>56</v>
      </c>
      <c r="N53" s="78" t="s">
        <v>57</v>
      </c>
    </row>
    <row r="54" spans="1:14" customFormat="1" ht="13">
      <c r="A54" s="79" t="s">
        <v>58</v>
      </c>
      <c r="B54" s="80">
        <f>B$25</f>
        <v>1.7616472402343221E-3</v>
      </c>
      <c r="C54" s="81">
        <f t="shared" ref="C54:N54" si="10">C$25</f>
        <v>1.7616472402343221E-3</v>
      </c>
      <c r="D54" s="82">
        <f t="shared" si="10"/>
        <v>1.7616472402343221E-3</v>
      </c>
      <c r="E54" s="81">
        <f t="shared" si="10"/>
        <v>1.7616472402343221E-3</v>
      </c>
      <c r="F54" s="82">
        <f t="shared" si="10"/>
        <v>1.7616472402343221E-3</v>
      </c>
      <c r="G54" s="81">
        <f t="shared" si="10"/>
        <v>1.7616472402343221E-3</v>
      </c>
      <c r="H54" s="82">
        <f t="shared" si="10"/>
        <v>1.7616472402343221E-3</v>
      </c>
      <c r="I54" s="81">
        <f t="shared" si="10"/>
        <v>1.7616472402343221E-3</v>
      </c>
      <c r="J54" s="82">
        <f t="shared" si="10"/>
        <v>1.7616472402343221E-3</v>
      </c>
      <c r="K54" s="81">
        <f t="shared" si="10"/>
        <v>1.7616472402343221E-3</v>
      </c>
      <c r="L54" s="82">
        <f t="shared" si="10"/>
        <v>1.7616472402343221E-3</v>
      </c>
      <c r="M54" s="81">
        <f t="shared" si="10"/>
        <v>1.7616472402343221E-3</v>
      </c>
      <c r="N54" s="83">
        <f t="shared" si="10"/>
        <v>1.7616472402343221E-3</v>
      </c>
    </row>
    <row r="55" spans="1:14" customFormat="1" ht="13">
      <c r="A55" s="84" t="s">
        <v>59</v>
      </c>
      <c r="B55" s="85">
        <f t="shared" ref="B55:N55" si="11">B26</f>
        <v>673299</v>
      </c>
      <c r="C55" s="86">
        <f t="shared" si="11"/>
        <v>674485</v>
      </c>
      <c r="D55" s="87">
        <f t="shared" si="11"/>
        <v>675673</v>
      </c>
      <c r="E55" s="86">
        <f t="shared" si="11"/>
        <v>676863</v>
      </c>
      <c r="F55" s="87">
        <f t="shared" si="11"/>
        <v>678055</v>
      </c>
      <c r="G55" s="86">
        <f t="shared" si="11"/>
        <v>679249</v>
      </c>
      <c r="H55" s="87">
        <f t="shared" si="11"/>
        <v>680446</v>
      </c>
      <c r="I55" s="86">
        <f t="shared" si="11"/>
        <v>681645</v>
      </c>
      <c r="J55" s="87">
        <f t="shared" si="11"/>
        <v>682846</v>
      </c>
      <c r="K55" s="86">
        <f t="shared" si="11"/>
        <v>684049</v>
      </c>
      <c r="L55" s="87">
        <f t="shared" si="11"/>
        <v>685254</v>
      </c>
      <c r="M55" s="86">
        <f t="shared" si="11"/>
        <v>686461</v>
      </c>
      <c r="N55" s="88">
        <f t="shared" si="11"/>
        <v>679860.41666666663</v>
      </c>
    </row>
    <row r="56" spans="1:14" customFormat="1" thickBot="1">
      <c r="A56" s="89" t="s">
        <v>60</v>
      </c>
      <c r="B56" s="90">
        <f>$B$46</f>
        <v>0</v>
      </c>
      <c r="C56" s="91">
        <f t="shared" ref="C56:N56" si="12">$B$46</f>
        <v>0</v>
      </c>
      <c r="D56" s="92">
        <f t="shared" si="12"/>
        <v>0</v>
      </c>
      <c r="E56" s="91">
        <f t="shared" si="12"/>
        <v>0</v>
      </c>
      <c r="F56" s="92">
        <f t="shared" si="12"/>
        <v>0</v>
      </c>
      <c r="G56" s="91">
        <f t="shared" si="12"/>
        <v>0</v>
      </c>
      <c r="H56" s="92">
        <f t="shared" si="12"/>
        <v>0</v>
      </c>
      <c r="I56" s="91">
        <f t="shared" si="12"/>
        <v>0</v>
      </c>
      <c r="J56" s="92">
        <f t="shared" si="12"/>
        <v>0</v>
      </c>
      <c r="K56" s="91">
        <f t="shared" si="12"/>
        <v>0</v>
      </c>
      <c r="L56" s="92">
        <f t="shared" si="12"/>
        <v>0</v>
      </c>
      <c r="M56" s="91">
        <f t="shared" si="12"/>
        <v>0</v>
      </c>
      <c r="N56" s="93">
        <f t="shared" si="12"/>
        <v>0</v>
      </c>
    </row>
    <row r="57" spans="1:14" customFormat="1" ht="14" thickTop="1" thickBot="1">
      <c r="A57" s="94" t="s">
        <v>61</v>
      </c>
      <c r="B57" s="95">
        <f>B55*B56</f>
        <v>0</v>
      </c>
      <c r="C57" s="96">
        <f t="shared" ref="C57:M57" si="13">C55*C56</f>
        <v>0</v>
      </c>
      <c r="D57" s="97">
        <f t="shared" si="13"/>
        <v>0</v>
      </c>
      <c r="E57" s="96">
        <f t="shared" si="13"/>
        <v>0</v>
      </c>
      <c r="F57" s="97">
        <f t="shared" si="13"/>
        <v>0</v>
      </c>
      <c r="G57" s="96">
        <f t="shared" si="13"/>
        <v>0</v>
      </c>
      <c r="H57" s="97">
        <f t="shared" si="13"/>
        <v>0</v>
      </c>
      <c r="I57" s="96">
        <f t="shared" si="13"/>
        <v>0</v>
      </c>
      <c r="J57" s="97">
        <f t="shared" si="13"/>
        <v>0</v>
      </c>
      <c r="K57" s="96">
        <f t="shared" si="13"/>
        <v>0</v>
      </c>
      <c r="L57" s="97">
        <f t="shared" si="13"/>
        <v>0</v>
      </c>
      <c r="M57" s="96">
        <f t="shared" si="13"/>
        <v>0</v>
      </c>
      <c r="N57" s="168">
        <f>SUM(B57:M57)</f>
        <v>0</v>
      </c>
    </row>
    <row r="58" spans="1:14" customFormat="1" ht="15.5">
      <c r="A58" s="136"/>
      <c r="B58" s="126"/>
      <c r="C58" s="126"/>
      <c r="D58" s="126"/>
      <c r="E58" s="126"/>
      <c r="F58" s="126"/>
      <c r="G58" s="169"/>
      <c r="H58" s="126"/>
      <c r="I58" s="169"/>
      <c r="J58" s="170"/>
      <c r="K58" s="171"/>
      <c r="L58" s="172"/>
      <c r="M58" s="72"/>
      <c r="N58" s="100"/>
    </row>
    <row r="59" spans="1:14" customFormat="1" ht="13">
      <c r="A59" s="98" t="s">
        <v>76</v>
      </c>
      <c r="B59" s="99"/>
      <c r="C59" s="99"/>
      <c r="D59" s="99"/>
      <c r="E59" s="99"/>
      <c r="F59" s="99"/>
      <c r="G59" s="99"/>
      <c r="H59" s="99"/>
      <c r="I59" s="99"/>
      <c r="J59" s="99"/>
      <c r="K59" s="99"/>
      <c r="L59" s="99"/>
      <c r="M59" s="99"/>
      <c r="N59" s="100"/>
    </row>
    <row r="60" spans="1:14" customFormat="1" thickBot="1">
      <c r="A60" s="101"/>
      <c r="B60" s="97"/>
      <c r="C60" s="97"/>
      <c r="D60" s="97"/>
      <c r="E60" s="97"/>
      <c r="F60" s="97"/>
      <c r="G60" s="97"/>
      <c r="H60" s="97"/>
      <c r="I60" s="97"/>
      <c r="J60" s="97"/>
      <c r="K60" s="97"/>
      <c r="L60" s="97"/>
      <c r="M60" s="97"/>
      <c r="N60" s="102"/>
    </row>
    <row r="61" spans="1:14" customFormat="1" ht="25.9" customHeight="1" thickBot="1">
      <c r="A61" s="74" t="s">
        <v>7</v>
      </c>
      <c r="B61" s="75" t="s">
        <v>45</v>
      </c>
      <c r="C61" s="76" t="s">
        <v>46</v>
      </c>
      <c r="D61" s="77" t="s">
        <v>47</v>
      </c>
      <c r="E61" s="76" t="s">
        <v>48</v>
      </c>
      <c r="F61" s="77" t="s">
        <v>49</v>
      </c>
      <c r="G61" s="76" t="s">
        <v>50</v>
      </c>
      <c r="H61" s="77" t="s">
        <v>51</v>
      </c>
      <c r="I61" s="76" t="s">
        <v>52</v>
      </c>
      <c r="J61" s="77" t="s">
        <v>53</v>
      </c>
      <c r="K61" s="76" t="s">
        <v>54</v>
      </c>
      <c r="L61" s="77" t="s">
        <v>55</v>
      </c>
      <c r="M61" s="76" t="s">
        <v>56</v>
      </c>
      <c r="N61" s="78" t="s">
        <v>63</v>
      </c>
    </row>
    <row r="62" spans="1:14" customFormat="1" ht="14" thickTop="1" thickBot="1">
      <c r="A62" s="103" t="s">
        <v>64</v>
      </c>
      <c r="B62" s="108">
        <f>ROUND(B55*B$68,0)</f>
        <v>7772</v>
      </c>
      <c r="C62" s="109">
        <f t="shared" ref="C62:M62" si="14">ROUND(C55*C$68,0)</f>
        <v>7786</v>
      </c>
      <c r="D62" s="109">
        <f t="shared" si="14"/>
        <v>7799</v>
      </c>
      <c r="E62" s="109">
        <f t="shared" si="14"/>
        <v>7813</v>
      </c>
      <c r="F62" s="109">
        <f t="shared" si="14"/>
        <v>7827</v>
      </c>
      <c r="G62" s="109">
        <f t="shared" si="14"/>
        <v>7841</v>
      </c>
      <c r="H62" s="109">
        <f t="shared" si="14"/>
        <v>7855</v>
      </c>
      <c r="I62" s="109">
        <f t="shared" si="14"/>
        <v>7868</v>
      </c>
      <c r="J62" s="109">
        <f t="shared" si="14"/>
        <v>7882</v>
      </c>
      <c r="K62" s="109">
        <f t="shared" si="14"/>
        <v>7896</v>
      </c>
      <c r="L62" s="109">
        <f t="shared" si="14"/>
        <v>7910</v>
      </c>
      <c r="M62" s="109">
        <f t="shared" si="14"/>
        <v>7924</v>
      </c>
      <c r="N62" s="173">
        <f>AVERAGE(B62:M62)</f>
        <v>7847.75</v>
      </c>
    </row>
    <row r="63" spans="1:14" customFormat="1" ht="13">
      <c r="A63" s="104" t="s">
        <v>77</v>
      </c>
      <c r="B63" s="263"/>
      <c r="C63" s="263"/>
      <c r="D63" s="263"/>
      <c r="E63" s="263"/>
      <c r="F63" s="263"/>
      <c r="G63" s="263"/>
      <c r="H63" s="263"/>
      <c r="I63" s="263"/>
      <c r="J63" s="263"/>
      <c r="K63" s="263"/>
      <c r="L63" s="263"/>
      <c r="M63" s="263"/>
      <c r="N63" s="174">
        <f>SUM(B63:M63)</f>
        <v>0</v>
      </c>
    </row>
    <row r="64" spans="1:14" customFormat="1" ht="13">
      <c r="A64" s="106" t="s">
        <v>66</v>
      </c>
      <c r="B64" s="264"/>
      <c r="C64" s="265"/>
      <c r="D64" s="266"/>
      <c r="E64" s="265"/>
      <c r="F64" s="266"/>
      <c r="G64" s="265"/>
      <c r="H64" s="266"/>
      <c r="I64" s="265"/>
      <c r="J64" s="266"/>
      <c r="K64" s="265"/>
      <c r="L64" s="266"/>
      <c r="M64" s="265"/>
      <c r="N64" s="174">
        <f>SUM(B64:M64)</f>
        <v>0</v>
      </c>
    </row>
    <row r="65" spans="1:14" customFormat="1" thickBot="1">
      <c r="A65" s="107" t="s">
        <v>67</v>
      </c>
      <c r="B65" s="267"/>
      <c r="C65" s="268"/>
      <c r="D65" s="269"/>
      <c r="E65" s="268"/>
      <c r="F65" s="269"/>
      <c r="G65" s="268"/>
      <c r="H65" s="269"/>
      <c r="I65" s="268"/>
      <c r="J65" s="269"/>
      <c r="K65" s="268"/>
      <c r="L65" s="269"/>
      <c r="M65" s="268"/>
      <c r="N65" s="174">
        <f>SUM(B65:M65)</f>
        <v>0</v>
      </c>
    </row>
    <row r="66" spans="1:14" customFormat="1" ht="14" thickTop="1" thickBot="1">
      <c r="A66" s="220" t="s">
        <v>68</v>
      </c>
      <c r="B66" s="221">
        <f>SUM(B63:B65)</f>
        <v>0</v>
      </c>
      <c r="C66" s="221">
        <f t="shared" ref="C66:M66" si="15">SUM(C63:C65)</f>
        <v>0</v>
      </c>
      <c r="D66" s="221">
        <f t="shared" si="15"/>
        <v>0</v>
      </c>
      <c r="E66" s="221">
        <f t="shared" si="15"/>
        <v>0</v>
      </c>
      <c r="F66" s="221">
        <f t="shared" si="15"/>
        <v>0</v>
      </c>
      <c r="G66" s="221">
        <f t="shared" si="15"/>
        <v>0</v>
      </c>
      <c r="H66" s="221">
        <f t="shared" si="15"/>
        <v>0</v>
      </c>
      <c r="I66" s="221">
        <f t="shared" si="15"/>
        <v>0</v>
      </c>
      <c r="J66" s="221">
        <f t="shared" si="15"/>
        <v>0</v>
      </c>
      <c r="K66" s="221">
        <f t="shared" si="15"/>
        <v>0</v>
      </c>
      <c r="L66" s="221">
        <f t="shared" si="15"/>
        <v>0</v>
      </c>
      <c r="M66" s="221">
        <f t="shared" si="15"/>
        <v>0</v>
      </c>
      <c r="N66" s="173">
        <f>SUM(N64:N65)</f>
        <v>0</v>
      </c>
    </row>
    <row r="67" spans="1:14" customFormat="1" ht="13">
      <c r="A67" s="207" t="s">
        <v>69</v>
      </c>
      <c r="B67" s="216">
        <f t="shared" ref="B67:N67" si="16">B66/B62</f>
        <v>0</v>
      </c>
      <c r="C67" s="217">
        <f t="shared" si="16"/>
        <v>0</v>
      </c>
      <c r="D67" s="218">
        <f t="shared" si="16"/>
        <v>0</v>
      </c>
      <c r="E67" s="217">
        <f t="shared" si="16"/>
        <v>0</v>
      </c>
      <c r="F67" s="218">
        <f t="shared" si="16"/>
        <v>0</v>
      </c>
      <c r="G67" s="217">
        <f t="shared" si="16"/>
        <v>0</v>
      </c>
      <c r="H67" s="218">
        <f t="shared" si="16"/>
        <v>0</v>
      </c>
      <c r="I67" s="217">
        <f t="shared" si="16"/>
        <v>0</v>
      </c>
      <c r="J67" s="218">
        <f t="shared" si="16"/>
        <v>0</v>
      </c>
      <c r="K67" s="217">
        <f t="shared" si="16"/>
        <v>0</v>
      </c>
      <c r="L67" s="218">
        <f t="shared" si="16"/>
        <v>0</v>
      </c>
      <c r="M67" s="217">
        <f t="shared" si="16"/>
        <v>0</v>
      </c>
      <c r="N67" s="219">
        <f t="shared" si="16"/>
        <v>0</v>
      </c>
    </row>
    <row r="68" spans="1:14" customFormat="1" ht="13">
      <c r="A68" s="117" t="s">
        <v>70</v>
      </c>
      <c r="B68" s="231">
        <v>1.1543212072243132E-2</v>
      </c>
      <c r="C68" s="231">
        <f>$B$68</f>
        <v>1.1543212072243132E-2</v>
      </c>
      <c r="D68" s="231">
        <f t="shared" ref="D68:N68" si="17">$B$68</f>
        <v>1.1543212072243132E-2</v>
      </c>
      <c r="E68" s="231">
        <f t="shared" si="17"/>
        <v>1.1543212072243132E-2</v>
      </c>
      <c r="F68" s="231">
        <f t="shared" si="17"/>
        <v>1.1543212072243132E-2</v>
      </c>
      <c r="G68" s="231">
        <f t="shared" si="17"/>
        <v>1.1543212072243132E-2</v>
      </c>
      <c r="H68" s="231">
        <f t="shared" si="17"/>
        <v>1.1543212072243132E-2</v>
      </c>
      <c r="I68" s="231">
        <f t="shared" si="17"/>
        <v>1.1543212072243132E-2</v>
      </c>
      <c r="J68" s="232">
        <f t="shared" si="17"/>
        <v>1.1543212072243132E-2</v>
      </c>
      <c r="K68" s="231">
        <f t="shared" si="17"/>
        <v>1.1543212072243132E-2</v>
      </c>
      <c r="L68" s="231">
        <f t="shared" si="17"/>
        <v>1.1543212072243132E-2</v>
      </c>
      <c r="M68" s="231">
        <f t="shared" si="17"/>
        <v>1.1543212072243132E-2</v>
      </c>
      <c r="N68" s="231">
        <f t="shared" si="17"/>
        <v>1.1543212072243132E-2</v>
      </c>
    </row>
    <row r="69" spans="1:14" customFormat="1" ht="13">
      <c r="A69" s="79" t="s">
        <v>71</v>
      </c>
      <c r="B69" s="235" t="e">
        <f t="shared" ref="B69:N69" si="18">B63/B66</f>
        <v>#DIV/0!</v>
      </c>
      <c r="C69" s="235" t="e">
        <f t="shared" si="18"/>
        <v>#DIV/0!</v>
      </c>
      <c r="D69" s="235" t="e">
        <f t="shared" si="18"/>
        <v>#DIV/0!</v>
      </c>
      <c r="E69" s="235" t="e">
        <f t="shared" si="18"/>
        <v>#DIV/0!</v>
      </c>
      <c r="F69" s="235" t="e">
        <f t="shared" si="18"/>
        <v>#DIV/0!</v>
      </c>
      <c r="G69" s="235" t="e">
        <f t="shared" si="18"/>
        <v>#DIV/0!</v>
      </c>
      <c r="H69" s="235" t="e">
        <f t="shared" si="18"/>
        <v>#DIV/0!</v>
      </c>
      <c r="I69" s="235" t="e">
        <f t="shared" si="18"/>
        <v>#DIV/0!</v>
      </c>
      <c r="J69" s="235" t="e">
        <f t="shared" si="18"/>
        <v>#DIV/0!</v>
      </c>
      <c r="K69" s="235" t="e">
        <f t="shared" si="18"/>
        <v>#DIV/0!</v>
      </c>
      <c r="L69" s="235" t="e">
        <f t="shared" si="18"/>
        <v>#DIV/0!</v>
      </c>
      <c r="M69" s="235" t="e">
        <f t="shared" si="18"/>
        <v>#DIV/0!</v>
      </c>
      <c r="N69" s="235" t="e">
        <f t="shared" si="18"/>
        <v>#DIV/0!</v>
      </c>
    </row>
    <row r="70" spans="1:14" customFormat="1" ht="13">
      <c r="A70" s="106" t="s">
        <v>72</v>
      </c>
      <c r="B70" s="233" t="e">
        <f t="shared" ref="B70:N70" si="19">B64/B66</f>
        <v>#DIV/0!</v>
      </c>
      <c r="C70" s="233" t="e">
        <f t="shared" si="19"/>
        <v>#DIV/0!</v>
      </c>
      <c r="D70" s="234" t="e">
        <f t="shared" si="19"/>
        <v>#DIV/0!</v>
      </c>
      <c r="E70" s="233" t="e">
        <f t="shared" si="19"/>
        <v>#DIV/0!</v>
      </c>
      <c r="F70" s="234" t="e">
        <f t="shared" si="19"/>
        <v>#DIV/0!</v>
      </c>
      <c r="G70" s="233" t="e">
        <f t="shared" si="19"/>
        <v>#DIV/0!</v>
      </c>
      <c r="H70" s="234" t="e">
        <f t="shared" si="19"/>
        <v>#DIV/0!</v>
      </c>
      <c r="I70" s="233" t="e">
        <f t="shared" si="19"/>
        <v>#DIV/0!</v>
      </c>
      <c r="J70" s="234" t="e">
        <f t="shared" si="19"/>
        <v>#DIV/0!</v>
      </c>
      <c r="K70" s="233" t="e">
        <f t="shared" si="19"/>
        <v>#DIV/0!</v>
      </c>
      <c r="L70" s="234" t="e">
        <f t="shared" si="19"/>
        <v>#DIV/0!</v>
      </c>
      <c r="M70" s="233" t="e">
        <f t="shared" si="19"/>
        <v>#DIV/0!</v>
      </c>
      <c r="N70" s="233" t="e">
        <f t="shared" si="19"/>
        <v>#DIV/0!</v>
      </c>
    </row>
    <row r="71" spans="1:14" customFormat="1" thickBot="1">
      <c r="A71" s="121" t="s">
        <v>73</v>
      </c>
      <c r="B71" s="122" t="e">
        <f t="shared" ref="B71:N71" si="20">B65/B66</f>
        <v>#DIV/0!</v>
      </c>
      <c r="C71" s="123" t="e">
        <f t="shared" si="20"/>
        <v>#DIV/0!</v>
      </c>
      <c r="D71" s="124" t="e">
        <f t="shared" si="20"/>
        <v>#DIV/0!</v>
      </c>
      <c r="E71" s="123" t="e">
        <f t="shared" si="20"/>
        <v>#DIV/0!</v>
      </c>
      <c r="F71" s="124" t="e">
        <f t="shared" si="20"/>
        <v>#DIV/0!</v>
      </c>
      <c r="G71" s="123" t="e">
        <f t="shared" si="20"/>
        <v>#DIV/0!</v>
      </c>
      <c r="H71" s="124" t="e">
        <f t="shared" si="20"/>
        <v>#DIV/0!</v>
      </c>
      <c r="I71" s="123" t="e">
        <f t="shared" si="20"/>
        <v>#DIV/0!</v>
      </c>
      <c r="J71" s="124" t="e">
        <f t="shared" si="20"/>
        <v>#DIV/0!</v>
      </c>
      <c r="K71" s="123" t="e">
        <f t="shared" si="20"/>
        <v>#DIV/0!</v>
      </c>
      <c r="L71" s="124" t="e">
        <f t="shared" si="20"/>
        <v>#DIV/0!</v>
      </c>
      <c r="M71" s="123" t="e">
        <f t="shared" si="20"/>
        <v>#DIV/0!</v>
      </c>
      <c r="N71" s="125" t="e">
        <f t="shared" si="20"/>
        <v>#DIV/0!</v>
      </c>
    </row>
    <row r="72" spans="1:14" customFormat="1" ht="13">
      <c r="A72" s="126"/>
      <c r="B72" s="127"/>
      <c r="C72" s="127"/>
      <c r="D72" s="127"/>
      <c r="E72" s="127"/>
      <c r="F72" s="127"/>
      <c r="G72" s="127"/>
      <c r="H72" s="127"/>
      <c r="I72" s="127"/>
      <c r="J72" s="127"/>
      <c r="K72" s="127"/>
      <c r="L72" s="127"/>
      <c r="M72" s="127"/>
      <c r="N72" s="127"/>
    </row>
    <row r="73" spans="1:14" customFormat="1" ht="15.5">
      <c r="A73" s="164" t="s">
        <v>78</v>
      </c>
    </row>
    <row r="74" spans="1:14" customFormat="1" ht="13" thickBot="1">
      <c r="A74" s="165"/>
    </row>
    <row r="75" spans="1:14" customFormat="1" ht="16" thickBot="1">
      <c r="A75" s="166" t="s">
        <v>39</v>
      </c>
      <c r="B75" s="167">
        <f>'J-Cost'!$E$142/SUM($B$84:$M$84)</f>
        <v>0</v>
      </c>
      <c r="D75" t="s">
        <v>7</v>
      </c>
    </row>
    <row r="76" spans="1:14" customFormat="1" ht="15.5">
      <c r="A76" s="166"/>
      <c r="B76" s="72"/>
    </row>
    <row r="77" spans="1:14" customFormat="1" ht="16" thickBot="1">
      <c r="A77" s="71" t="s">
        <v>79</v>
      </c>
      <c r="B77" s="72"/>
    </row>
    <row r="78" spans="1:14" customFormat="1" thickBot="1">
      <c r="A78" s="73" t="s">
        <v>41</v>
      </c>
      <c r="B78" s="270">
        <v>0</v>
      </c>
    </row>
    <row r="79" spans="1:14" customFormat="1" thickBot="1">
      <c r="A79" s="73" t="s">
        <v>42</v>
      </c>
      <c r="B79" s="270">
        <v>0</v>
      </c>
    </row>
    <row r="80" spans="1:14" customFormat="1" thickBot="1">
      <c r="A80" s="73" t="s">
        <v>43</v>
      </c>
      <c r="B80" s="271">
        <v>0</v>
      </c>
    </row>
    <row r="81" spans="1:16" customFormat="1" ht="13" thickBot="1">
      <c r="A81" s="165"/>
    </row>
    <row r="82" spans="1:16" customFormat="1" ht="26">
      <c r="A82" s="128" t="s">
        <v>7</v>
      </c>
      <c r="B82" s="75" t="s">
        <v>45</v>
      </c>
      <c r="C82" s="76" t="s">
        <v>46</v>
      </c>
      <c r="D82" s="77" t="s">
        <v>47</v>
      </c>
      <c r="E82" s="76" t="s">
        <v>48</v>
      </c>
      <c r="F82" s="77" t="s">
        <v>49</v>
      </c>
      <c r="G82" s="76" t="s">
        <v>50</v>
      </c>
      <c r="H82" s="77" t="s">
        <v>51</v>
      </c>
      <c r="I82" s="76" t="s">
        <v>52</v>
      </c>
      <c r="J82" s="77" t="s">
        <v>53</v>
      </c>
      <c r="K82" s="76" t="s">
        <v>54</v>
      </c>
      <c r="L82" s="77" t="s">
        <v>55</v>
      </c>
      <c r="M82" s="76" t="s">
        <v>56</v>
      </c>
      <c r="N82" s="78" t="s">
        <v>57</v>
      </c>
    </row>
    <row r="83" spans="1:16" customFormat="1" ht="13">
      <c r="A83" s="79" t="s">
        <v>58</v>
      </c>
      <c r="B83" s="129">
        <f>B$25</f>
        <v>1.7616472402343221E-3</v>
      </c>
      <c r="C83" s="81">
        <f t="shared" ref="C83:N83" si="21">C$25</f>
        <v>1.7616472402343221E-3</v>
      </c>
      <c r="D83" s="81">
        <f t="shared" si="21"/>
        <v>1.7616472402343221E-3</v>
      </c>
      <c r="E83" s="81">
        <f t="shared" si="21"/>
        <v>1.7616472402343221E-3</v>
      </c>
      <c r="F83" s="81">
        <f t="shared" si="21"/>
        <v>1.7616472402343221E-3</v>
      </c>
      <c r="G83" s="81">
        <f t="shared" si="21"/>
        <v>1.7616472402343221E-3</v>
      </c>
      <c r="H83" s="81">
        <f t="shared" si="21"/>
        <v>1.7616472402343221E-3</v>
      </c>
      <c r="I83" s="81">
        <f t="shared" si="21"/>
        <v>1.7616472402343221E-3</v>
      </c>
      <c r="J83" s="81">
        <f t="shared" si="21"/>
        <v>1.7616472402343221E-3</v>
      </c>
      <c r="K83" s="81">
        <f t="shared" si="21"/>
        <v>1.7616472402343221E-3</v>
      </c>
      <c r="L83" s="81">
        <f t="shared" si="21"/>
        <v>1.7616472402343221E-3</v>
      </c>
      <c r="M83" s="81">
        <f t="shared" si="21"/>
        <v>1.7616472402343221E-3</v>
      </c>
      <c r="N83" s="130">
        <f t="shared" si="21"/>
        <v>1.7616472402343221E-3</v>
      </c>
    </row>
    <row r="84" spans="1:16" customFormat="1" ht="13">
      <c r="A84" s="105" t="s">
        <v>59</v>
      </c>
      <c r="B84" s="85">
        <f>M55*(1+C83)</f>
        <v>687670.30212617852</v>
      </c>
      <c r="C84" s="86">
        <f t="shared" ref="C84:L84" si="22">B84*(1+B83)</f>
        <v>688881.73461611022</v>
      </c>
      <c r="D84" s="86">
        <f t="shared" si="22"/>
        <v>690095.30122274463</v>
      </c>
      <c r="E84" s="86">
        <f t="shared" si="22"/>
        <v>691311.0057056424</v>
      </c>
      <c r="F84" s="86">
        <f t="shared" si="22"/>
        <v>692528.85183098738</v>
      </c>
      <c r="G84" s="86">
        <f t="shared" si="22"/>
        <v>693748.84337159817</v>
      </c>
      <c r="H84" s="86">
        <f t="shared" si="22"/>
        <v>694970.98410693952</v>
      </c>
      <c r="I84" s="86">
        <f t="shared" si="22"/>
        <v>696195.27782313456</v>
      </c>
      <c r="J84" s="86">
        <f t="shared" si="22"/>
        <v>697421.72831297596</v>
      </c>
      <c r="K84" s="86">
        <f t="shared" si="22"/>
        <v>698650.33937593806</v>
      </c>
      <c r="L84" s="86">
        <f t="shared" si="22"/>
        <v>699881.11481818848</v>
      </c>
      <c r="M84" s="86">
        <f>L84*(1+M83)</f>
        <v>701114.05845260015</v>
      </c>
      <c r="N84" s="88">
        <f>AVERAGE(B84:M84)</f>
        <v>694372.46181358641</v>
      </c>
    </row>
    <row r="85" spans="1:16" customFormat="1" thickBot="1">
      <c r="A85" s="131" t="s">
        <v>60</v>
      </c>
      <c r="B85" s="90">
        <f t="shared" ref="B85:N85" si="23">$B$75</f>
        <v>0</v>
      </c>
      <c r="C85" s="91">
        <f t="shared" si="23"/>
        <v>0</v>
      </c>
      <c r="D85" s="91">
        <f t="shared" si="23"/>
        <v>0</v>
      </c>
      <c r="E85" s="91">
        <f t="shared" si="23"/>
        <v>0</v>
      </c>
      <c r="F85" s="91">
        <f t="shared" si="23"/>
        <v>0</v>
      </c>
      <c r="G85" s="91">
        <f t="shared" si="23"/>
        <v>0</v>
      </c>
      <c r="H85" s="91">
        <f t="shared" si="23"/>
        <v>0</v>
      </c>
      <c r="I85" s="91">
        <f t="shared" si="23"/>
        <v>0</v>
      </c>
      <c r="J85" s="91">
        <f t="shared" si="23"/>
        <v>0</v>
      </c>
      <c r="K85" s="91">
        <f t="shared" si="23"/>
        <v>0</v>
      </c>
      <c r="L85" s="91">
        <f t="shared" si="23"/>
        <v>0</v>
      </c>
      <c r="M85" s="91">
        <f t="shared" si="23"/>
        <v>0</v>
      </c>
      <c r="N85" s="93">
        <f t="shared" si="23"/>
        <v>0</v>
      </c>
    </row>
    <row r="86" spans="1:16" customFormat="1" ht="14" thickTop="1" thickBot="1">
      <c r="A86" s="132" t="s">
        <v>61</v>
      </c>
      <c r="B86" s="95">
        <f t="shared" ref="B86:M86" si="24">B84*B85</f>
        <v>0</v>
      </c>
      <c r="C86" s="96">
        <f t="shared" si="24"/>
        <v>0</v>
      </c>
      <c r="D86" s="97">
        <f t="shared" si="24"/>
        <v>0</v>
      </c>
      <c r="E86" s="96">
        <f t="shared" si="24"/>
        <v>0</v>
      </c>
      <c r="F86" s="97">
        <f t="shared" si="24"/>
        <v>0</v>
      </c>
      <c r="G86" s="96">
        <f t="shared" si="24"/>
        <v>0</v>
      </c>
      <c r="H86" s="97">
        <f t="shared" si="24"/>
        <v>0</v>
      </c>
      <c r="I86" s="96">
        <f t="shared" si="24"/>
        <v>0</v>
      </c>
      <c r="J86" s="97">
        <f t="shared" si="24"/>
        <v>0</v>
      </c>
      <c r="K86" s="96">
        <f t="shared" si="24"/>
        <v>0</v>
      </c>
      <c r="L86" s="97">
        <f t="shared" si="24"/>
        <v>0</v>
      </c>
      <c r="M86" s="96">
        <f t="shared" si="24"/>
        <v>0</v>
      </c>
      <c r="N86" s="168">
        <f>SUM(B86:M86)</f>
        <v>0</v>
      </c>
    </row>
    <row r="87" spans="1:16" ht="15.5">
      <c r="A87" s="136"/>
      <c r="B87" s="126"/>
      <c r="C87" s="126"/>
      <c r="D87" s="126"/>
      <c r="E87" s="126"/>
      <c r="F87" s="126"/>
      <c r="G87" s="169"/>
      <c r="H87" s="126"/>
      <c r="I87" s="169"/>
      <c r="J87" s="170"/>
      <c r="K87" s="171"/>
      <c r="L87" s="172"/>
      <c r="M87" s="72"/>
      <c r="N87" s="100"/>
    </row>
    <row r="88" spans="1:16" customFormat="1" ht="13">
      <c r="A88" s="98" t="s">
        <v>80</v>
      </c>
      <c r="B88" s="99"/>
      <c r="C88" s="99"/>
      <c r="D88" s="99"/>
      <c r="E88" s="99"/>
      <c r="F88" s="99"/>
      <c r="G88" s="99"/>
      <c r="H88" s="99"/>
      <c r="I88" s="99"/>
      <c r="J88" s="99"/>
      <c r="K88" s="99"/>
      <c r="L88" s="99"/>
      <c r="M88" s="99"/>
      <c r="N88" s="100"/>
    </row>
    <row r="89" spans="1:16" customFormat="1" thickBot="1">
      <c r="A89" s="101"/>
      <c r="B89" s="97"/>
      <c r="C89" s="97"/>
      <c r="D89" s="97"/>
      <c r="E89" s="97"/>
      <c r="F89" s="97"/>
      <c r="G89" s="97"/>
      <c r="H89" s="97"/>
      <c r="I89" s="97"/>
      <c r="J89" s="97"/>
      <c r="K89" s="97"/>
      <c r="L89" s="97"/>
      <c r="M89" s="97"/>
      <c r="N89" s="102"/>
    </row>
    <row r="90" spans="1:16" customFormat="1" ht="25.9" customHeight="1" thickBot="1">
      <c r="A90" s="74" t="s">
        <v>7</v>
      </c>
      <c r="B90" s="75" t="s">
        <v>45</v>
      </c>
      <c r="C90" s="76" t="s">
        <v>46</v>
      </c>
      <c r="D90" s="77" t="s">
        <v>47</v>
      </c>
      <c r="E90" s="76" t="s">
        <v>48</v>
      </c>
      <c r="F90" s="77" t="s">
        <v>49</v>
      </c>
      <c r="G90" s="76" t="s">
        <v>50</v>
      </c>
      <c r="H90" s="77" t="s">
        <v>51</v>
      </c>
      <c r="I90" s="76" t="s">
        <v>52</v>
      </c>
      <c r="J90" s="77" t="s">
        <v>53</v>
      </c>
      <c r="K90" s="76" t="s">
        <v>54</v>
      </c>
      <c r="L90" s="77" t="s">
        <v>55</v>
      </c>
      <c r="M90" s="76" t="s">
        <v>56</v>
      </c>
      <c r="N90" s="78" t="s">
        <v>63</v>
      </c>
    </row>
    <row r="91" spans="1:16" customFormat="1" ht="14" thickTop="1" thickBot="1">
      <c r="A91" s="103" t="s">
        <v>64</v>
      </c>
      <c r="B91" s="108">
        <f t="shared" ref="B91:M91" si="25">B84*$B$97</f>
        <v>7937.9241332259862</v>
      </c>
      <c r="C91" s="109">
        <f t="shared" si="25"/>
        <v>7951.9079553684733</v>
      </c>
      <c r="D91" s="109">
        <f t="shared" si="25"/>
        <v>7965.9164120726464</v>
      </c>
      <c r="E91" s="109">
        <f t="shared" si="25"/>
        <v>7979.949546735912</v>
      </c>
      <c r="F91" s="109">
        <f t="shared" si="25"/>
        <v>7994.0074028321287</v>
      </c>
      <c r="G91" s="109">
        <f t="shared" si="25"/>
        <v>8008.0900239117418</v>
      </c>
      <c r="H91" s="109">
        <f t="shared" si="25"/>
        <v>8022.1974536019143</v>
      </c>
      <c r="I91" s="109">
        <f t="shared" si="25"/>
        <v>8036.3297356066678</v>
      </c>
      <c r="J91" s="109">
        <f t="shared" si="25"/>
        <v>8050.4869137070136</v>
      </c>
      <c r="K91" s="109">
        <f t="shared" si="25"/>
        <v>8064.6690317610892</v>
      </c>
      <c r="L91" s="109">
        <f t="shared" si="25"/>
        <v>8078.8761337042952</v>
      </c>
      <c r="M91" s="109">
        <f t="shared" si="25"/>
        <v>8093.1082635494313</v>
      </c>
      <c r="N91" s="173">
        <f>AVERAGE(B91:M91)</f>
        <v>8015.2885838397751</v>
      </c>
    </row>
    <row r="92" spans="1:16" customFormat="1" ht="13">
      <c r="A92" s="104" t="s">
        <v>77</v>
      </c>
      <c r="B92" s="263"/>
      <c r="C92" s="263"/>
      <c r="D92" s="263"/>
      <c r="E92" s="263"/>
      <c r="F92" s="263"/>
      <c r="G92" s="263"/>
      <c r="H92" s="263"/>
      <c r="I92" s="263"/>
      <c r="J92" s="263"/>
      <c r="K92" s="263"/>
      <c r="L92" s="263"/>
      <c r="M92" s="263"/>
      <c r="N92" s="174">
        <f>SUM(B92:M92)</f>
        <v>0</v>
      </c>
    </row>
    <row r="93" spans="1:16" customFormat="1" ht="13">
      <c r="A93" s="106" t="s">
        <v>66</v>
      </c>
      <c r="B93" s="264"/>
      <c r="C93" s="265"/>
      <c r="D93" s="266"/>
      <c r="E93" s="265"/>
      <c r="F93" s="266"/>
      <c r="G93" s="265"/>
      <c r="H93" s="266"/>
      <c r="I93" s="265"/>
      <c r="J93" s="266"/>
      <c r="K93" s="265"/>
      <c r="L93" s="266"/>
      <c r="M93" s="265"/>
      <c r="N93" s="174">
        <f>SUM(B93:M93)</f>
        <v>0</v>
      </c>
    </row>
    <row r="94" spans="1:16" customFormat="1" thickBot="1">
      <c r="A94" s="107" t="s">
        <v>67</v>
      </c>
      <c r="B94" s="267"/>
      <c r="C94" s="268"/>
      <c r="D94" s="269"/>
      <c r="E94" s="268"/>
      <c r="F94" s="269"/>
      <c r="G94" s="268"/>
      <c r="H94" s="269"/>
      <c r="I94" s="268"/>
      <c r="J94" s="269"/>
      <c r="K94" s="268"/>
      <c r="L94" s="269"/>
      <c r="M94" s="268"/>
      <c r="N94" s="174">
        <f>SUM(B94:M94)</f>
        <v>0</v>
      </c>
    </row>
    <row r="95" spans="1:16" customFormat="1" ht="14" thickTop="1" thickBot="1">
      <c r="A95" s="220" t="s">
        <v>68</v>
      </c>
      <c r="B95" s="221">
        <f t="shared" ref="B95:N95" si="26">SUM(B92:B94)</f>
        <v>0</v>
      </c>
      <c r="C95" s="222">
        <f t="shared" si="26"/>
        <v>0</v>
      </c>
      <c r="D95" s="223">
        <f t="shared" si="26"/>
        <v>0</v>
      </c>
      <c r="E95" s="222">
        <f t="shared" si="26"/>
        <v>0</v>
      </c>
      <c r="F95" s="223">
        <f t="shared" si="26"/>
        <v>0</v>
      </c>
      <c r="G95" s="222">
        <f t="shared" si="26"/>
        <v>0</v>
      </c>
      <c r="H95" s="223">
        <f t="shared" si="26"/>
        <v>0</v>
      </c>
      <c r="I95" s="222">
        <f t="shared" si="26"/>
        <v>0</v>
      </c>
      <c r="J95" s="223">
        <f t="shared" si="26"/>
        <v>0</v>
      </c>
      <c r="K95" s="222">
        <f t="shared" si="26"/>
        <v>0</v>
      </c>
      <c r="L95" s="223">
        <f t="shared" si="26"/>
        <v>0</v>
      </c>
      <c r="M95" s="222">
        <f t="shared" si="26"/>
        <v>0</v>
      </c>
      <c r="N95" s="173">
        <f t="shared" si="26"/>
        <v>0</v>
      </c>
      <c r="P95" t="s">
        <v>7</v>
      </c>
    </row>
    <row r="96" spans="1:16" customFormat="1" ht="13">
      <c r="A96" s="207" t="s">
        <v>69</v>
      </c>
      <c r="B96" s="216">
        <f t="shared" ref="B96:N96" si="27">B95/B91</f>
        <v>0</v>
      </c>
      <c r="C96" s="217">
        <f t="shared" si="27"/>
        <v>0</v>
      </c>
      <c r="D96" s="218">
        <f t="shared" si="27"/>
        <v>0</v>
      </c>
      <c r="E96" s="217">
        <f t="shared" si="27"/>
        <v>0</v>
      </c>
      <c r="F96" s="218">
        <f t="shared" si="27"/>
        <v>0</v>
      </c>
      <c r="G96" s="217">
        <f t="shared" si="27"/>
        <v>0</v>
      </c>
      <c r="H96" s="218">
        <f t="shared" si="27"/>
        <v>0</v>
      </c>
      <c r="I96" s="217">
        <f t="shared" si="27"/>
        <v>0</v>
      </c>
      <c r="J96" s="218">
        <f t="shared" si="27"/>
        <v>0</v>
      </c>
      <c r="K96" s="217">
        <f t="shared" si="27"/>
        <v>0</v>
      </c>
      <c r="L96" s="218">
        <f t="shared" si="27"/>
        <v>0</v>
      </c>
      <c r="M96" s="217">
        <f t="shared" si="27"/>
        <v>0</v>
      </c>
      <c r="N96" s="219">
        <f t="shared" si="27"/>
        <v>0</v>
      </c>
    </row>
    <row r="97" spans="1:14" customFormat="1" ht="13">
      <c r="A97" s="117" t="s">
        <v>70</v>
      </c>
      <c r="B97" s="118">
        <f>B68</f>
        <v>1.1543212072243132E-2</v>
      </c>
      <c r="C97" s="231">
        <f>$B$68</f>
        <v>1.1543212072243132E-2</v>
      </c>
      <c r="D97" s="231">
        <f t="shared" ref="D97:N97" si="28">$B$68</f>
        <v>1.1543212072243132E-2</v>
      </c>
      <c r="E97" s="231">
        <f t="shared" si="28"/>
        <v>1.1543212072243132E-2</v>
      </c>
      <c r="F97" s="231">
        <f t="shared" si="28"/>
        <v>1.1543212072243132E-2</v>
      </c>
      <c r="G97" s="231">
        <f t="shared" si="28"/>
        <v>1.1543212072243132E-2</v>
      </c>
      <c r="H97" s="231">
        <f t="shared" si="28"/>
        <v>1.1543212072243132E-2</v>
      </c>
      <c r="I97" s="231">
        <f t="shared" si="28"/>
        <v>1.1543212072243132E-2</v>
      </c>
      <c r="J97" s="231">
        <f t="shared" si="28"/>
        <v>1.1543212072243132E-2</v>
      </c>
      <c r="K97" s="231">
        <f t="shared" si="28"/>
        <v>1.1543212072243132E-2</v>
      </c>
      <c r="L97" s="231">
        <f t="shared" si="28"/>
        <v>1.1543212072243132E-2</v>
      </c>
      <c r="M97" s="237">
        <f t="shared" si="28"/>
        <v>1.1543212072243132E-2</v>
      </c>
      <c r="N97" s="120">
        <f t="shared" si="28"/>
        <v>1.1543212072243132E-2</v>
      </c>
    </row>
    <row r="98" spans="1:14" customFormat="1" ht="13">
      <c r="A98" s="79" t="s">
        <v>71</v>
      </c>
      <c r="B98" s="80" t="e">
        <f t="shared" ref="B98:N98" si="29">B92/B95</f>
        <v>#DIV/0!</v>
      </c>
      <c r="C98" s="235" t="e">
        <f t="shared" si="29"/>
        <v>#DIV/0!</v>
      </c>
      <c r="D98" s="235" t="e">
        <f t="shared" si="29"/>
        <v>#DIV/0!</v>
      </c>
      <c r="E98" s="235" t="e">
        <f t="shared" si="29"/>
        <v>#DIV/0!</v>
      </c>
      <c r="F98" s="235" t="e">
        <f t="shared" si="29"/>
        <v>#DIV/0!</v>
      </c>
      <c r="G98" s="235" t="e">
        <f t="shared" si="29"/>
        <v>#DIV/0!</v>
      </c>
      <c r="H98" s="235" t="e">
        <f t="shared" si="29"/>
        <v>#DIV/0!</v>
      </c>
      <c r="I98" s="235" t="e">
        <f t="shared" si="29"/>
        <v>#DIV/0!</v>
      </c>
      <c r="J98" s="235" t="e">
        <f t="shared" si="29"/>
        <v>#DIV/0!</v>
      </c>
      <c r="K98" s="235" t="e">
        <f t="shared" si="29"/>
        <v>#DIV/0!</v>
      </c>
      <c r="L98" s="235" t="e">
        <f t="shared" si="29"/>
        <v>#DIV/0!</v>
      </c>
      <c r="M98" s="235" t="e">
        <f t="shared" si="29"/>
        <v>#DIV/0!</v>
      </c>
      <c r="N98" s="236" t="e">
        <f t="shared" si="29"/>
        <v>#DIV/0!</v>
      </c>
    </row>
    <row r="99" spans="1:14" customFormat="1" ht="13">
      <c r="A99" s="106" t="s">
        <v>72</v>
      </c>
      <c r="B99" s="80" t="e">
        <f t="shared" ref="B99:N99" si="30">B93/B95</f>
        <v>#DIV/0!</v>
      </c>
      <c r="C99" s="233" t="e">
        <f t="shared" si="30"/>
        <v>#DIV/0!</v>
      </c>
      <c r="D99" s="234" t="e">
        <f t="shared" si="30"/>
        <v>#DIV/0!</v>
      </c>
      <c r="E99" s="233" t="e">
        <f t="shared" si="30"/>
        <v>#DIV/0!</v>
      </c>
      <c r="F99" s="234" t="e">
        <f t="shared" si="30"/>
        <v>#DIV/0!</v>
      </c>
      <c r="G99" s="233" t="e">
        <f t="shared" si="30"/>
        <v>#DIV/0!</v>
      </c>
      <c r="H99" s="234" t="e">
        <f t="shared" si="30"/>
        <v>#DIV/0!</v>
      </c>
      <c r="I99" s="233" t="e">
        <f t="shared" si="30"/>
        <v>#DIV/0!</v>
      </c>
      <c r="J99" s="234" t="e">
        <f t="shared" si="30"/>
        <v>#DIV/0!</v>
      </c>
      <c r="K99" s="233" t="e">
        <f t="shared" si="30"/>
        <v>#DIV/0!</v>
      </c>
      <c r="L99" s="234" t="e">
        <f t="shared" si="30"/>
        <v>#DIV/0!</v>
      </c>
      <c r="M99" s="233" t="e">
        <f t="shared" si="30"/>
        <v>#DIV/0!</v>
      </c>
      <c r="N99" s="83" t="e">
        <f t="shared" si="30"/>
        <v>#DIV/0!</v>
      </c>
    </row>
    <row r="100" spans="1:14" customFormat="1" thickBot="1">
      <c r="A100" s="121" t="s">
        <v>73</v>
      </c>
      <c r="B100" s="122" t="e">
        <f t="shared" ref="B100:N100" si="31">B94/B95</f>
        <v>#DIV/0!</v>
      </c>
      <c r="C100" s="123" t="e">
        <f t="shared" si="31"/>
        <v>#DIV/0!</v>
      </c>
      <c r="D100" s="124" t="e">
        <f t="shared" si="31"/>
        <v>#DIV/0!</v>
      </c>
      <c r="E100" s="123" t="e">
        <f t="shared" si="31"/>
        <v>#DIV/0!</v>
      </c>
      <c r="F100" s="124" t="e">
        <f t="shared" si="31"/>
        <v>#DIV/0!</v>
      </c>
      <c r="G100" s="123" t="e">
        <f t="shared" si="31"/>
        <v>#DIV/0!</v>
      </c>
      <c r="H100" s="124" t="e">
        <f t="shared" si="31"/>
        <v>#DIV/0!</v>
      </c>
      <c r="I100" s="123" t="e">
        <f t="shared" si="31"/>
        <v>#DIV/0!</v>
      </c>
      <c r="J100" s="124" t="e">
        <f t="shared" si="31"/>
        <v>#DIV/0!</v>
      </c>
      <c r="K100" s="123" t="e">
        <f t="shared" si="31"/>
        <v>#DIV/0!</v>
      </c>
      <c r="L100" s="124" t="e">
        <f t="shared" si="31"/>
        <v>#DIV/0!</v>
      </c>
      <c r="M100" s="123" t="e">
        <f t="shared" si="31"/>
        <v>#DIV/0!</v>
      </c>
      <c r="N100" s="125" t="e">
        <f t="shared" si="31"/>
        <v>#DIV/0!</v>
      </c>
    </row>
    <row r="101" spans="1:14" customFormat="1" ht="13">
      <c r="A101" s="126"/>
      <c r="B101" s="127"/>
      <c r="C101" s="127"/>
      <c r="D101" s="127"/>
      <c r="E101" s="127"/>
      <c r="F101" s="127"/>
      <c r="G101" s="127"/>
      <c r="H101" s="127"/>
      <c r="I101" s="127"/>
      <c r="J101" s="127"/>
      <c r="K101" s="127"/>
      <c r="L101" s="127"/>
      <c r="M101" s="127"/>
      <c r="N101" s="127"/>
    </row>
    <row r="102" spans="1:14" customFormat="1" ht="15.5">
      <c r="A102" s="164" t="s">
        <v>81</v>
      </c>
    </row>
    <row r="103" spans="1:14" customFormat="1" ht="13" thickBot="1">
      <c r="A103" s="165"/>
    </row>
    <row r="104" spans="1:14" customFormat="1" ht="16" thickBot="1">
      <c r="A104" s="166" t="s">
        <v>39</v>
      </c>
      <c r="B104" s="167">
        <f>'J-Cost'!$G$142/SUM($B$113:$M$113)</f>
        <v>0</v>
      </c>
      <c r="D104" t="s">
        <v>7</v>
      </c>
    </row>
    <row r="105" spans="1:14" customFormat="1" ht="15.5">
      <c r="A105" s="166"/>
      <c r="B105" s="72"/>
    </row>
    <row r="106" spans="1:14" customFormat="1" ht="16" thickBot="1">
      <c r="A106" s="71" t="s">
        <v>82</v>
      </c>
      <c r="B106" s="72"/>
    </row>
    <row r="107" spans="1:14" customFormat="1" thickBot="1">
      <c r="A107" s="73" t="s">
        <v>41</v>
      </c>
      <c r="B107" s="270">
        <v>0</v>
      </c>
    </row>
    <row r="108" spans="1:14" customFormat="1" thickBot="1">
      <c r="A108" s="73" t="s">
        <v>42</v>
      </c>
      <c r="B108" s="270">
        <v>0</v>
      </c>
    </row>
    <row r="109" spans="1:14" customFormat="1" thickBot="1">
      <c r="A109" s="73" t="s">
        <v>43</v>
      </c>
      <c r="B109" s="271">
        <v>0</v>
      </c>
    </row>
    <row r="110" spans="1:14" customFormat="1" ht="13" thickBot="1">
      <c r="A110" s="165"/>
    </row>
    <row r="111" spans="1:14" customFormat="1" ht="26">
      <c r="A111" s="74" t="s">
        <v>7</v>
      </c>
      <c r="B111" s="75" t="s">
        <v>45</v>
      </c>
      <c r="C111" s="76" t="s">
        <v>46</v>
      </c>
      <c r="D111" s="77" t="s">
        <v>47</v>
      </c>
      <c r="E111" s="76" t="s">
        <v>48</v>
      </c>
      <c r="F111" s="77" t="s">
        <v>49</v>
      </c>
      <c r="G111" s="76" t="s">
        <v>50</v>
      </c>
      <c r="H111" s="77" t="s">
        <v>51</v>
      </c>
      <c r="I111" s="76" t="s">
        <v>52</v>
      </c>
      <c r="J111" s="77" t="s">
        <v>53</v>
      </c>
      <c r="K111" s="76" t="s">
        <v>54</v>
      </c>
      <c r="L111" s="77" t="s">
        <v>55</v>
      </c>
      <c r="M111" s="76" t="s">
        <v>56</v>
      </c>
      <c r="N111" s="78" t="s">
        <v>57</v>
      </c>
    </row>
    <row r="112" spans="1:14" customFormat="1" ht="13">
      <c r="A112" s="79" t="s">
        <v>58</v>
      </c>
      <c r="B112" s="80">
        <f>B$25</f>
        <v>1.7616472402343221E-3</v>
      </c>
      <c r="C112" s="81">
        <f t="shared" ref="C112:N112" si="32">C$25</f>
        <v>1.7616472402343221E-3</v>
      </c>
      <c r="D112" s="82">
        <f t="shared" si="32"/>
        <v>1.7616472402343221E-3</v>
      </c>
      <c r="E112" s="81">
        <f t="shared" si="32"/>
        <v>1.7616472402343221E-3</v>
      </c>
      <c r="F112" s="82">
        <f t="shared" si="32"/>
        <v>1.7616472402343221E-3</v>
      </c>
      <c r="G112" s="81">
        <f t="shared" si="32"/>
        <v>1.7616472402343221E-3</v>
      </c>
      <c r="H112" s="82">
        <f t="shared" si="32"/>
        <v>1.7616472402343221E-3</v>
      </c>
      <c r="I112" s="81">
        <f t="shared" si="32"/>
        <v>1.7616472402343221E-3</v>
      </c>
      <c r="J112" s="82">
        <f t="shared" si="32"/>
        <v>1.7616472402343221E-3</v>
      </c>
      <c r="K112" s="81">
        <f t="shared" si="32"/>
        <v>1.7616472402343221E-3</v>
      </c>
      <c r="L112" s="82">
        <f t="shared" si="32"/>
        <v>1.7616472402343221E-3</v>
      </c>
      <c r="M112" s="81">
        <f t="shared" si="32"/>
        <v>1.7616472402343221E-3</v>
      </c>
      <c r="N112" s="83">
        <f t="shared" si="32"/>
        <v>1.7616472402343221E-3</v>
      </c>
    </row>
    <row r="113" spans="1:14" customFormat="1" ht="13">
      <c r="A113" s="84" t="s">
        <v>59</v>
      </c>
      <c r="B113" s="85">
        <f>M84*(1+C112)</f>
        <v>702349.17409876268</v>
      </c>
      <c r="C113" s="86">
        <f t="shared" ref="C113:L113" si="33">B113*(1+B112)</f>
        <v>703586.46558299474</v>
      </c>
      <c r="D113" s="86">
        <f t="shared" si="33"/>
        <v>704825.93673835532</v>
      </c>
      <c r="E113" s="86">
        <f t="shared" si="33"/>
        <v>706067.59140465606</v>
      </c>
      <c r="F113" s="86">
        <f t="shared" si="33"/>
        <v>707311.43342847307</v>
      </c>
      <c r="G113" s="86">
        <f t="shared" si="33"/>
        <v>708557.46666315862</v>
      </c>
      <c r="H113" s="86">
        <f t="shared" si="33"/>
        <v>709805.69496885326</v>
      </c>
      <c r="I113" s="86">
        <f t="shared" si="33"/>
        <v>711056.12221249787</v>
      </c>
      <c r="J113" s="86">
        <f t="shared" si="33"/>
        <v>712308.75226784532</v>
      </c>
      <c r="K113" s="86">
        <f t="shared" si="33"/>
        <v>713563.5890154728</v>
      </c>
      <c r="L113" s="86">
        <f t="shared" si="33"/>
        <v>714820.6363427937</v>
      </c>
      <c r="M113" s="86">
        <f>L113*(1+M112)</f>
        <v>716079.89814406959</v>
      </c>
      <c r="N113" s="88">
        <f>AVERAGE(B113:M113)</f>
        <v>709194.39673899428</v>
      </c>
    </row>
    <row r="114" spans="1:14" customFormat="1" thickBot="1">
      <c r="A114" s="89" t="s">
        <v>60</v>
      </c>
      <c r="B114" s="134">
        <f>$B$104</f>
        <v>0</v>
      </c>
      <c r="C114" s="91">
        <f t="shared" ref="C114:M114" si="34">$B$104</f>
        <v>0</v>
      </c>
      <c r="D114" s="91">
        <f t="shared" si="34"/>
        <v>0</v>
      </c>
      <c r="E114" s="91">
        <f t="shared" si="34"/>
        <v>0</v>
      </c>
      <c r="F114" s="91">
        <f t="shared" si="34"/>
        <v>0</v>
      </c>
      <c r="G114" s="91">
        <f t="shared" si="34"/>
        <v>0</v>
      </c>
      <c r="H114" s="91">
        <f t="shared" si="34"/>
        <v>0</v>
      </c>
      <c r="I114" s="91">
        <f t="shared" si="34"/>
        <v>0</v>
      </c>
      <c r="J114" s="91">
        <f t="shared" si="34"/>
        <v>0</v>
      </c>
      <c r="K114" s="91">
        <f t="shared" si="34"/>
        <v>0</v>
      </c>
      <c r="L114" s="91">
        <f t="shared" si="34"/>
        <v>0</v>
      </c>
      <c r="M114" s="92">
        <f t="shared" si="34"/>
        <v>0</v>
      </c>
      <c r="N114" s="93">
        <f>$B$75</f>
        <v>0</v>
      </c>
    </row>
    <row r="115" spans="1:14" customFormat="1" ht="14" thickTop="1" thickBot="1">
      <c r="A115" s="94" t="s">
        <v>61</v>
      </c>
      <c r="B115" s="95">
        <f t="shared" ref="B115:M115" si="35">B113*B114</f>
        <v>0</v>
      </c>
      <c r="C115" s="96">
        <f t="shared" si="35"/>
        <v>0</v>
      </c>
      <c r="D115" s="97">
        <f t="shared" si="35"/>
        <v>0</v>
      </c>
      <c r="E115" s="96">
        <f t="shared" si="35"/>
        <v>0</v>
      </c>
      <c r="F115" s="97">
        <f t="shared" si="35"/>
        <v>0</v>
      </c>
      <c r="G115" s="96">
        <f t="shared" si="35"/>
        <v>0</v>
      </c>
      <c r="H115" s="97">
        <f t="shared" si="35"/>
        <v>0</v>
      </c>
      <c r="I115" s="96">
        <f t="shared" si="35"/>
        <v>0</v>
      </c>
      <c r="J115" s="97">
        <f t="shared" si="35"/>
        <v>0</v>
      </c>
      <c r="K115" s="96">
        <f t="shared" si="35"/>
        <v>0</v>
      </c>
      <c r="L115" s="97">
        <f t="shared" si="35"/>
        <v>0</v>
      </c>
      <c r="M115" s="96">
        <f t="shared" si="35"/>
        <v>0</v>
      </c>
      <c r="N115" s="168">
        <f>SUM(B115:M115)</f>
        <v>0</v>
      </c>
    </row>
    <row r="116" spans="1:14" ht="15.5">
      <c r="A116" s="136"/>
      <c r="B116" s="126"/>
      <c r="C116" s="126"/>
      <c r="D116" s="126"/>
      <c r="E116" s="126"/>
      <c r="F116" s="126"/>
      <c r="G116" s="169"/>
      <c r="H116" s="126"/>
      <c r="I116" s="169"/>
      <c r="J116" s="170"/>
      <c r="K116" s="171"/>
      <c r="L116" s="172"/>
      <c r="M116" s="72"/>
      <c r="N116" s="100"/>
    </row>
    <row r="117" spans="1:14" customFormat="1" ht="13">
      <c r="A117" s="98" t="s">
        <v>83</v>
      </c>
      <c r="B117" s="99"/>
      <c r="C117" s="99"/>
      <c r="D117" s="99"/>
      <c r="E117" s="99"/>
      <c r="F117" s="99"/>
      <c r="G117" s="99"/>
      <c r="H117" s="99"/>
      <c r="I117" s="99"/>
      <c r="J117" s="99"/>
      <c r="K117" s="99"/>
      <c r="L117" s="99"/>
      <c r="M117" s="99"/>
      <c r="N117" s="100"/>
    </row>
    <row r="118" spans="1:14" customFormat="1" thickBot="1">
      <c r="A118" s="101"/>
      <c r="B118" s="97"/>
      <c r="C118" s="97"/>
      <c r="D118" s="97"/>
      <c r="E118" s="97"/>
      <c r="F118" s="97"/>
      <c r="G118" s="97"/>
      <c r="H118" s="97"/>
      <c r="I118" s="97"/>
      <c r="J118" s="97"/>
      <c r="K118" s="97"/>
      <c r="L118" s="97"/>
      <c r="M118" s="97"/>
      <c r="N118" s="102"/>
    </row>
    <row r="119" spans="1:14" customFormat="1" ht="25.9" customHeight="1" thickBot="1">
      <c r="A119" s="74" t="s">
        <v>7</v>
      </c>
      <c r="B119" s="75" t="s">
        <v>45</v>
      </c>
      <c r="C119" s="76" t="s">
        <v>46</v>
      </c>
      <c r="D119" s="77" t="s">
        <v>47</v>
      </c>
      <c r="E119" s="76" t="s">
        <v>48</v>
      </c>
      <c r="F119" s="77" t="s">
        <v>49</v>
      </c>
      <c r="G119" s="76" t="s">
        <v>50</v>
      </c>
      <c r="H119" s="77" t="s">
        <v>51</v>
      </c>
      <c r="I119" s="76" t="s">
        <v>52</v>
      </c>
      <c r="J119" s="77" t="s">
        <v>53</v>
      </c>
      <c r="K119" s="76" t="s">
        <v>54</v>
      </c>
      <c r="L119" s="77" t="s">
        <v>55</v>
      </c>
      <c r="M119" s="76" t="s">
        <v>56</v>
      </c>
      <c r="N119" s="78" t="s">
        <v>63</v>
      </c>
    </row>
    <row r="120" spans="1:14" customFormat="1" ht="14" thickTop="1" thickBot="1">
      <c r="A120" s="103" t="s">
        <v>64</v>
      </c>
      <c r="B120" s="108">
        <f t="shared" ref="B120:M120" si="36">B113*$B$126</f>
        <v>8107.3654653868307</v>
      </c>
      <c r="C120" s="109">
        <f t="shared" si="36"/>
        <v>8121.647783384502</v>
      </c>
      <c r="D120" s="109">
        <f t="shared" si="36"/>
        <v>8135.9552617882573</v>
      </c>
      <c r="E120" s="109">
        <f t="shared" si="36"/>
        <v>8150.2879449218572</v>
      </c>
      <c r="F120" s="109">
        <f t="shared" si="36"/>
        <v>8164.6458771871448</v>
      </c>
      <c r="G120" s="109">
        <f t="shared" si="36"/>
        <v>8179.0291030641829</v>
      </c>
      <c r="H120" s="109">
        <f t="shared" si="36"/>
        <v>8193.4376671113932</v>
      </c>
      <c r="I120" s="109">
        <f t="shared" si="36"/>
        <v>8207.8716139656935</v>
      </c>
      <c r="J120" s="109">
        <f t="shared" si="36"/>
        <v>8222.3309883426355</v>
      </c>
      <c r="K120" s="109">
        <f t="shared" si="36"/>
        <v>8236.8158350365429</v>
      </c>
      <c r="L120" s="109">
        <f t="shared" si="36"/>
        <v>8251.3261989206549</v>
      </c>
      <c r="M120" s="109">
        <f t="shared" si="36"/>
        <v>8265.8621249472562</v>
      </c>
      <c r="N120" s="173">
        <f>AVERAGE(B120:M120)</f>
        <v>8186.381322004745</v>
      </c>
    </row>
    <row r="121" spans="1:14" customFormat="1" ht="13">
      <c r="A121" s="104" t="s">
        <v>77</v>
      </c>
      <c r="B121" s="264"/>
      <c r="C121" s="265"/>
      <c r="D121" s="265"/>
      <c r="E121" s="265"/>
      <c r="F121" s="265"/>
      <c r="G121" s="265"/>
      <c r="H121" s="265"/>
      <c r="I121" s="265"/>
      <c r="J121" s="265"/>
      <c r="K121" s="265"/>
      <c r="L121" s="265"/>
      <c r="M121" s="266"/>
      <c r="N121" s="174">
        <f>SUM(B121:M121)</f>
        <v>0</v>
      </c>
    </row>
    <row r="122" spans="1:14" customFormat="1" ht="13">
      <c r="A122" s="106" t="s">
        <v>66</v>
      </c>
      <c r="B122" s="264"/>
      <c r="C122" s="265"/>
      <c r="D122" s="265"/>
      <c r="E122" s="265"/>
      <c r="F122" s="265"/>
      <c r="G122" s="265"/>
      <c r="H122" s="265"/>
      <c r="I122" s="265"/>
      <c r="J122" s="265"/>
      <c r="K122" s="265"/>
      <c r="L122" s="265"/>
      <c r="M122" s="266"/>
      <c r="N122" s="174">
        <f>SUM(B122:M122)</f>
        <v>0</v>
      </c>
    </row>
    <row r="123" spans="1:14" customFormat="1" thickBot="1">
      <c r="A123" s="107" t="s">
        <v>67</v>
      </c>
      <c r="B123" s="267"/>
      <c r="C123" s="268"/>
      <c r="D123" s="269"/>
      <c r="E123" s="268"/>
      <c r="F123" s="269"/>
      <c r="G123" s="268"/>
      <c r="H123" s="269"/>
      <c r="I123" s="268"/>
      <c r="J123" s="269"/>
      <c r="K123" s="268"/>
      <c r="L123" s="269"/>
      <c r="M123" s="268"/>
      <c r="N123" s="174">
        <f>SUM(B123:M123)</f>
        <v>0</v>
      </c>
    </row>
    <row r="124" spans="1:14" customFormat="1" thickTop="1">
      <c r="A124" s="103" t="s">
        <v>68</v>
      </c>
      <c r="B124" s="108">
        <f t="shared" ref="B124:N124" si="37">SUM(B121:B123)</f>
        <v>0</v>
      </c>
      <c r="C124" s="109">
        <f t="shared" si="37"/>
        <v>0</v>
      </c>
      <c r="D124" s="110">
        <f t="shared" si="37"/>
        <v>0</v>
      </c>
      <c r="E124" s="109">
        <f t="shared" si="37"/>
        <v>0</v>
      </c>
      <c r="F124" s="110">
        <f t="shared" si="37"/>
        <v>0</v>
      </c>
      <c r="G124" s="109">
        <f t="shared" si="37"/>
        <v>0</v>
      </c>
      <c r="H124" s="110">
        <f t="shared" si="37"/>
        <v>0</v>
      </c>
      <c r="I124" s="109">
        <f t="shared" si="37"/>
        <v>0</v>
      </c>
      <c r="J124" s="110">
        <f t="shared" si="37"/>
        <v>0</v>
      </c>
      <c r="K124" s="109">
        <f t="shared" si="37"/>
        <v>0</v>
      </c>
      <c r="L124" s="110">
        <f t="shared" si="37"/>
        <v>0</v>
      </c>
      <c r="M124" s="109">
        <f t="shared" si="37"/>
        <v>0</v>
      </c>
      <c r="N124" s="111">
        <f t="shared" si="37"/>
        <v>0</v>
      </c>
    </row>
    <row r="125" spans="1:14" customFormat="1" ht="13">
      <c r="A125" s="112" t="s">
        <v>69</v>
      </c>
      <c r="B125" s="113">
        <f t="shared" ref="B125:N125" si="38">B124/B120</f>
        <v>0</v>
      </c>
      <c r="C125" s="114">
        <f t="shared" si="38"/>
        <v>0</v>
      </c>
      <c r="D125" s="115">
        <f t="shared" si="38"/>
        <v>0</v>
      </c>
      <c r="E125" s="114">
        <f t="shared" si="38"/>
        <v>0</v>
      </c>
      <c r="F125" s="115">
        <f t="shared" si="38"/>
        <v>0</v>
      </c>
      <c r="G125" s="114">
        <f t="shared" si="38"/>
        <v>0</v>
      </c>
      <c r="H125" s="115">
        <f t="shared" si="38"/>
        <v>0</v>
      </c>
      <c r="I125" s="114">
        <f t="shared" si="38"/>
        <v>0</v>
      </c>
      <c r="J125" s="115">
        <f t="shared" si="38"/>
        <v>0</v>
      </c>
      <c r="K125" s="114">
        <f t="shared" si="38"/>
        <v>0</v>
      </c>
      <c r="L125" s="115">
        <f t="shared" si="38"/>
        <v>0</v>
      </c>
      <c r="M125" s="114">
        <f t="shared" si="38"/>
        <v>0</v>
      </c>
      <c r="N125" s="116">
        <f t="shared" si="38"/>
        <v>0</v>
      </c>
    </row>
    <row r="126" spans="1:14" customFormat="1" ht="13">
      <c r="A126" s="117" t="s">
        <v>70</v>
      </c>
      <c r="B126" s="231">
        <f>B97</f>
        <v>1.1543212072243132E-2</v>
      </c>
      <c r="C126" s="231">
        <f>$B$68</f>
        <v>1.1543212072243132E-2</v>
      </c>
      <c r="D126" s="231">
        <f t="shared" ref="D126:N126" si="39">$B$68</f>
        <v>1.1543212072243132E-2</v>
      </c>
      <c r="E126" s="231">
        <f t="shared" si="39"/>
        <v>1.1543212072243132E-2</v>
      </c>
      <c r="F126" s="231">
        <f t="shared" si="39"/>
        <v>1.1543212072243132E-2</v>
      </c>
      <c r="G126" s="231">
        <f t="shared" si="39"/>
        <v>1.1543212072243132E-2</v>
      </c>
      <c r="H126" s="231">
        <f t="shared" si="39"/>
        <v>1.1543212072243132E-2</v>
      </c>
      <c r="I126" s="231">
        <f t="shared" si="39"/>
        <v>1.1543212072243132E-2</v>
      </c>
      <c r="J126" s="231">
        <f t="shared" si="39"/>
        <v>1.1543212072243132E-2</v>
      </c>
      <c r="K126" s="231">
        <f t="shared" si="39"/>
        <v>1.1543212072243132E-2</v>
      </c>
      <c r="L126" s="231">
        <f t="shared" si="39"/>
        <v>1.1543212072243132E-2</v>
      </c>
      <c r="M126" s="237">
        <f t="shared" si="39"/>
        <v>1.1543212072243132E-2</v>
      </c>
      <c r="N126" s="237">
        <f t="shared" si="39"/>
        <v>1.1543212072243132E-2</v>
      </c>
    </row>
    <row r="127" spans="1:14" customFormat="1" ht="13">
      <c r="A127" s="79" t="s">
        <v>71</v>
      </c>
      <c r="B127" s="235" t="e">
        <f t="shared" ref="B127:N127" si="40">B121/B124</f>
        <v>#DIV/0!</v>
      </c>
      <c r="C127" s="235" t="e">
        <f t="shared" si="40"/>
        <v>#DIV/0!</v>
      </c>
      <c r="D127" s="235" t="e">
        <f t="shared" si="40"/>
        <v>#DIV/0!</v>
      </c>
      <c r="E127" s="235" t="e">
        <f t="shared" si="40"/>
        <v>#DIV/0!</v>
      </c>
      <c r="F127" s="235" t="e">
        <f t="shared" si="40"/>
        <v>#DIV/0!</v>
      </c>
      <c r="G127" s="235" t="e">
        <f t="shared" si="40"/>
        <v>#DIV/0!</v>
      </c>
      <c r="H127" s="235" t="e">
        <f t="shared" si="40"/>
        <v>#DIV/0!</v>
      </c>
      <c r="I127" s="235" t="e">
        <f t="shared" si="40"/>
        <v>#DIV/0!</v>
      </c>
      <c r="J127" s="235" t="e">
        <f t="shared" si="40"/>
        <v>#DIV/0!</v>
      </c>
      <c r="K127" s="235" t="e">
        <f t="shared" si="40"/>
        <v>#DIV/0!</v>
      </c>
      <c r="L127" s="235" t="e">
        <f t="shared" si="40"/>
        <v>#DIV/0!</v>
      </c>
      <c r="M127" s="235" t="e">
        <f t="shared" si="40"/>
        <v>#DIV/0!</v>
      </c>
      <c r="N127" s="235" t="e">
        <f t="shared" si="40"/>
        <v>#DIV/0!</v>
      </c>
    </row>
    <row r="128" spans="1:14" customFormat="1" ht="13">
      <c r="A128" s="106" t="s">
        <v>72</v>
      </c>
      <c r="B128" s="233" t="e">
        <f t="shared" ref="B128:N128" si="41">B122/B124</f>
        <v>#DIV/0!</v>
      </c>
      <c r="C128" s="233" t="e">
        <f t="shared" si="41"/>
        <v>#DIV/0!</v>
      </c>
      <c r="D128" s="234" t="e">
        <f t="shared" si="41"/>
        <v>#DIV/0!</v>
      </c>
      <c r="E128" s="233" t="e">
        <f t="shared" si="41"/>
        <v>#DIV/0!</v>
      </c>
      <c r="F128" s="234" t="e">
        <f t="shared" si="41"/>
        <v>#DIV/0!</v>
      </c>
      <c r="G128" s="233" t="e">
        <f t="shared" si="41"/>
        <v>#DIV/0!</v>
      </c>
      <c r="H128" s="234" t="e">
        <f t="shared" si="41"/>
        <v>#DIV/0!</v>
      </c>
      <c r="I128" s="233" t="e">
        <f t="shared" si="41"/>
        <v>#DIV/0!</v>
      </c>
      <c r="J128" s="234" t="e">
        <f t="shared" si="41"/>
        <v>#DIV/0!</v>
      </c>
      <c r="K128" s="233" t="e">
        <f t="shared" si="41"/>
        <v>#DIV/0!</v>
      </c>
      <c r="L128" s="234" t="e">
        <f t="shared" si="41"/>
        <v>#DIV/0!</v>
      </c>
      <c r="M128" s="233" t="e">
        <f t="shared" si="41"/>
        <v>#DIV/0!</v>
      </c>
      <c r="N128" s="233" t="e">
        <f t="shared" si="41"/>
        <v>#DIV/0!</v>
      </c>
    </row>
    <row r="129" spans="1:14" customFormat="1" thickBot="1">
      <c r="A129" s="121" t="s">
        <v>73</v>
      </c>
      <c r="B129" s="122" t="e">
        <f t="shared" ref="B129:N129" si="42">B123/B124</f>
        <v>#DIV/0!</v>
      </c>
      <c r="C129" s="123" t="e">
        <f t="shared" si="42"/>
        <v>#DIV/0!</v>
      </c>
      <c r="D129" s="124" t="e">
        <f t="shared" si="42"/>
        <v>#DIV/0!</v>
      </c>
      <c r="E129" s="123" t="e">
        <f t="shared" si="42"/>
        <v>#DIV/0!</v>
      </c>
      <c r="F129" s="124" t="e">
        <f t="shared" si="42"/>
        <v>#DIV/0!</v>
      </c>
      <c r="G129" s="123" t="e">
        <f t="shared" si="42"/>
        <v>#DIV/0!</v>
      </c>
      <c r="H129" s="124" t="e">
        <f t="shared" si="42"/>
        <v>#DIV/0!</v>
      </c>
      <c r="I129" s="123" t="e">
        <f t="shared" si="42"/>
        <v>#DIV/0!</v>
      </c>
      <c r="J129" s="124" t="e">
        <f t="shared" si="42"/>
        <v>#DIV/0!</v>
      </c>
      <c r="K129" s="123" t="e">
        <f t="shared" si="42"/>
        <v>#DIV/0!</v>
      </c>
      <c r="L129" s="124" t="e">
        <f t="shared" si="42"/>
        <v>#DIV/0!</v>
      </c>
      <c r="M129" s="123" t="e">
        <f t="shared" si="42"/>
        <v>#DIV/0!</v>
      </c>
      <c r="N129" s="125" t="e">
        <f t="shared" si="42"/>
        <v>#DIV/0!</v>
      </c>
    </row>
    <row r="131" spans="1:14" customFormat="1" ht="15.5">
      <c r="A131" s="164" t="s">
        <v>19</v>
      </c>
    </row>
    <row r="132" spans="1:14" customFormat="1" ht="13" thickBot="1">
      <c r="A132" s="165"/>
    </row>
    <row r="133" spans="1:14" customFormat="1" ht="16" thickBot="1">
      <c r="A133" s="166" t="s">
        <v>39</v>
      </c>
      <c r="B133" s="167">
        <f>'J-Cost'!$I$142/SUM($B$142:$M$142)</f>
        <v>0</v>
      </c>
      <c r="D133" t="s">
        <v>7</v>
      </c>
    </row>
    <row r="134" spans="1:14" customFormat="1" ht="15.5">
      <c r="A134" s="166"/>
      <c r="B134" s="72"/>
    </row>
    <row r="135" spans="1:14" customFormat="1" ht="16" thickBot="1">
      <c r="A135" s="71" t="s">
        <v>84</v>
      </c>
      <c r="B135" s="72"/>
    </row>
    <row r="136" spans="1:14" customFormat="1" thickBot="1">
      <c r="A136" s="73" t="s">
        <v>41</v>
      </c>
      <c r="B136" s="270">
        <v>0</v>
      </c>
    </row>
    <row r="137" spans="1:14" customFormat="1" thickBot="1">
      <c r="A137" s="73" t="s">
        <v>42</v>
      </c>
      <c r="B137" s="270">
        <v>0</v>
      </c>
    </row>
    <row r="138" spans="1:14" customFormat="1" thickBot="1">
      <c r="A138" s="73" t="s">
        <v>43</v>
      </c>
      <c r="B138" s="271">
        <v>0</v>
      </c>
    </row>
    <row r="139" spans="1:14" customFormat="1" ht="13" thickBot="1">
      <c r="A139" s="165"/>
    </row>
    <row r="140" spans="1:14" customFormat="1" ht="26">
      <c r="A140" s="74" t="s">
        <v>7</v>
      </c>
      <c r="B140" s="75" t="s">
        <v>45</v>
      </c>
      <c r="C140" s="76" t="s">
        <v>46</v>
      </c>
      <c r="D140" s="77" t="s">
        <v>47</v>
      </c>
      <c r="E140" s="76" t="s">
        <v>48</v>
      </c>
      <c r="F140" s="77" t="s">
        <v>49</v>
      </c>
      <c r="G140" s="76" t="s">
        <v>50</v>
      </c>
      <c r="H140" s="77" t="s">
        <v>51</v>
      </c>
      <c r="I140" s="76" t="s">
        <v>52</v>
      </c>
      <c r="J140" s="77" t="s">
        <v>53</v>
      </c>
      <c r="K140" s="76" t="s">
        <v>54</v>
      </c>
      <c r="L140" s="77" t="s">
        <v>55</v>
      </c>
      <c r="M140" s="76" t="s">
        <v>56</v>
      </c>
      <c r="N140" s="78" t="s">
        <v>57</v>
      </c>
    </row>
    <row r="141" spans="1:14" customFormat="1" ht="13">
      <c r="A141" s="79" t="s">
        <v>58</v>
      </c>
      <c r="B141" s="80">
        <f>B$25</f>
        <v>1.7616472402343221E-3</v>
      </c>
      <c r="C141" s="81">
        <f t="shared" ref="C141:N141" si="43">C$25</f>
        <v>1.7616472402343221E-3</v>
      </c>
      <c r="D141" s="82">
        <f t="shared" si="43"/>
        <v>1.7616472402343221E-3</v>
      </c>
      <c r="E141" s="81">
        <f t="shared" si="43"/>
        <v>1.7616472402343221E-3</v>
      </c>
      <c r="F141" s="82">
        <f t="shared" si="43"/>
        <v>1.7616472402343221E-3</v>
      </c>
      <c r="G141" s="81">
        <f t="shared" si="43"/>
        <v>1.7616472402343221E-3</v>
      </c>
      <c r="H141" s="82">
        <f t="shared" si="43"/>
        <v>1.7616472402343221E-3</v>
      </c>
      <c r="I141" s="81">
        <f t="shared" si="43"/>
        <v>1.7616472402343221E-3</v>
      </c>
      <c r="J141" s="82">
        <f t="shared" si="43"/>
        <v>1.7616472402343221E-3</v>
      </c>
      <c r="K141" s="81">
        <f t="shared" si="43"/>
        <v>1.7616472402343221E-3</v>
      </c>
      <c r="L141" s="82">
        <f t="shared" si="43"/>
        <v>1.7616472402343221E-3</v>
      </c>
      <c r="M141" s="81">
        <f t="shared" si="43"/>
        <v>1.7616472402343221E-3</v>
      </c>
      <c r="N141" s="83">
        <f t="shared" si="43"/>
        <v>1.7616472402343221E-3</v>
      </c>
    </row>
    <row r="142" spans="1:14" customFormat="1" ht="13">
      <c r="A142" s="84" t="s">
        <v>59</v>
      </c>
      <c r="B142" s="85">
        <f>M113*(1+C141)</f>
        <v>717341.37832042249</v>
      </c>
      <c r="C142" s="86">
        <f t="shared" ref="C142:L142" si="44">B142*(1+B141)</f>
        <v>718605.08077984664</v>
      </c>
      <c r="D142" s="86">
        <f t="shared" si="44"/>
        <v>719871.00943722087</v>
      </c>
      <c r="E142" s="86">
        <f t="shared" si="44"/>
        <v>721139.16821432067</v>
      </c>
      <c r="F142" s="86">
        <f t="shared" si="44"/>
        <v>722409.56103983033</v>
      </c>
      <c r="G142" s="86">
        <f t="shared" si="44"/>
        <v>723682.19184935512</v>
      </c>
      <c r="H142" s="86">
        <f t="shared" si="44"/>
        <v>724957.06458543334</v>
      </c>
      <c r="I142" s="86">
        <f t="shared" si="44"/>
        <v>726234.18319754873</v>
      </c>
      <c r="J142" s="86">
        <f t="shared" si="44"/>
        <v>727513.55164214259</v>
      </c>
      <c r="K142" s="86">
        <f t="shared" si="44"/>
        <v>728795.17388262611</v>
      </c>
      <c r="L142" s="86">
        <f t="shared" si="44"/>
        <v>730079.05388939264</v>
      </c>
      <c r="M142" s="86">
        <f>L142*(1+M141)</f>
        <v>731365.19563982985</v>
      </c>
      <c r="N142" s="88">
        <f>AVERAGE(B142:M142)</f>
        <v>724332.71770649741</v>
      </c>
    </row>
    <row r="143" spans="1:14" customFormat="1" thickBot="1">
      <c r="A143" s="89" t="s">
        <v>60</v>
      </c>
      <c r="B143" s="134">
        <f>$B$133</f>
        <v>0</v>
      </c>
      <c r="C143" s="91">
        <f t="shared" ref="C143:M143" si="45">$B$133</f>
        <v>0</v>
      </c>
      <c r="D143" s="91">
        <f t="shared" si="45"/>
        <v>0</v>
      </c>
      <c r="E143" s="91">
        <f t="shared" si="45"/>
        <v>0</v>
      </c>
      <c r="F143" s="91">
        <f t="shared" si="45"/>
        <v>0</v>
      </c>
      <c r="G143" s="91">
        <f t="shared" si="45"/>
        <v>0</v>
      </c>
      <c r="H143" s="91">
        <f t="shared" si="45"/>
        <v>0</v>
      </c>
      <c r="I143" s="91">
        <f t="shared" si="45"/>
        <v>0</v>
      </c>
      <c r="J143" s="91">
        <f t="shared" si="45"/>
        <v>0</v>
      </c>
      <c r="K143" s="91">
        <f t="shared" si="45"/>
        <v>0</v>
      </c>
      <c r="L143" s="91">
        <f t="shared" si="45"/>
        <v>0</v>
      </c>
      <c r="M143" s="92">
        <f t="shared" si="45"/>
        <v>0</v>
      </c>
      <c r="N143" s="93">
        <f>$B$75</f>
        <v>0</v>
      </c>
    </row>
    <row r="144" spans="1:14" customFormat="1" ht="14" thickTop="1" thickBot="1">
      <c r="A144" s="94" t="s">
        <v>61</v>
      </c>
      <c r="B144" s="95">
        <f t="shared" ref="B144:M144" si="46">B142*B143</f>
        <v>0</v>
      </c>
      <c r="C144" s="96">
        <f t="shared" si="46"/>
        <v>0</v>
      </c>
      <c r="D144" s="97">
        <f t="shared" si="46"/>
        <v>0</v>
      </c>
      <c r="E144" s="96">
        <f t="shared" si="46"/>
        <v>0</v>
      </c>
      <c r="F144" s="97">
        <f t="shared" si="46"/>
        <v>0</v>
      </c>
      <c r="G144" s="96">
        <f t="shared" si="46"/>
        <v>0</v>
      </c>
      <c r="H144" s="97">
        <f t="shared" si="46"/>
        <v>0</v>
      </c>
      <c r="I144" s="96">
        <f t="shared" si="46"/>
        <v>0</v>
      </c>
      <c r="J144" s="97">
        <f t="shared" si="46"/>
        <v>0</v>
      </c>
      <c r="K144" s="96">
        <f t="shared" si="46"/>
        <v>0</v>
      </c>
      <c r="L144" s="97">
        <f t="shared" si="46"/>
        <v>0</v>
      </c>
      <c r="M144" s="96">
        <f t="shared" si="46"/>
        <v>0</v>
      </c>
      <c r="N144" s="168">
        <f>SUM(B144:M144)</f>
        <v>0</v>
      </c>
    </row>
    <row r="145" spans="1:14" ht="15.5">
      <c r="A145" s="136"/>
      <c r="B145" s="126"/>
      <c r="C145" s="126"/>
      <c r="D145" s="126"/>
      <c r="E145" s="126"/>
      <c r="F145" s="126"/>
      <c r="G145" s="169"/>
      <c r="H145" s="126"/>
      <c r="I145" s="169"/>
      <c r="J145" s="170"/>
      <c r="K145" s="171"/>
      <c r="L145" s="172"/>
      <c r="M145" s="72"/>
      <c r="N145" s="100"/>
    </row>
    <row r="146" spans="1:14" customFormat="1" ht="13">
      <c r="A146" s="98" t="s">
        <v>85</v>
      </c>
      <c r="B146" s="99"/>
      <c r="C146" s="99"/>
      <c r="D146" s="99"/>
      <c r="E146" s="99"/>
      <c r="F146" s="99"/>
      <c r="G146" s="99"/>
      <c r="H146" s="99"/>
      <c r="I146" s="99"/>
      <c r="J146" s="99"/>
      <c r="K146" s="99"/>
      <c r="L146" s="99"/>
      <c r="M146" s="99"/>
      <c r="N146" s="100"/>
    </row>
    <row r="147" spans="1:14" customFormat="1" thickBot="1">
      <c r="A147" s="101"/>
      <c r="B147" s="97"/>
      <c r="C147" s="97"/>
      <c r="D147" s="97"/>
      <c r="E147" s="97"/>
      <c r="F147" s="97"/>
      <c r="G147" s="97"/>
      <c r="H147" s="97"/>
      <c r="I147" s="97"/>
      <c r="J147" s="97"/>
      <c r="K147" s="97"/>
      <c r="L147" s="97"/>
      <c r="M147" s="97"/>
      <c r="N147" s="102"/>
    </row>
    <row r="148" spans="1:14" customFormat="1" ht="25.9" customHeight="1" thickBot="1">
      <c r="A148" s="74" t="s">
        <v>7</v>
      </c>
      <c r="B148" s="75" t="s">
        <v>45</v>
      </c>
      <c r="C148" s="76" t="s">
        <v>46</v>
      </c>
      <c r="D148" s="77" t="s">
        <v>47</v>
      </c>
      <c r="E148" s="76" t="s">
        <v>48</v>
      </c>
      <c r="F148" s="77" t="s">
        <v>49</v>
      </c>
      <c r="G148" s="76" t="s">
        <v>50</v>
      </c>
      <c r="H148" s="77" t="s">
        <v>51</v>
      </c>
      <c r="I148" s="76" t="s">
        <v>52</v>
      </c>
      <c r="J148" s="77" t="s">
        <v>53</v>
      </c>
      <c r="K148" s="76" t="s">
        <v>54</v>
      </c>
      <c r="L148" s="77" t="s">
        <v>55</v>
      </c>
      <c r="M148" s="76" t="s">
        <v>56</v>
      </c>
      <c r="N148" s="78" t="s">
        <v>63</v>
      </c>
    </row>
    <row r="149" spans="1:14" customFormat="1" ht="14" thickTop="1" thickBot="1">
      <c r="A149" s="103" t="s">
        <v>64</v>
      </c>
      <c r="B149" s="108">
        <f t="shared" ref="B149:M149" si="47">B142*$B$155</f>
        <v>8280.423658147829</v>
      </c>
      <c r="C149" s="109">
        <f t="shared" si="47"/>
        <v>8295.0108436331775</v>
      </c>
      <c r="D149" s="109">
        <f t="shared" si="47"/>
        <v>8309.6237265935779</v>
      </c>
      <c r="E149" s="109">
        <f t="shared" si="47"/>
        <v>8324.2623522989179</v>
      </c>
      <c r="F149" s="109">
        <f t="shared" si="47"/>
        <v>8338.9267660988316</v>
      </c>
      <c r="G149" s="109">
        <f t="shared" si="47"/>
        <v>8353.6170134228469</v>
      </c>
      <c r="H149" s="109">
        <f t="shared" si="47"/>
        <v>8368.3331397805177</v>
      </c>
      <c r="I149" s="109">
        <f t="shared" si="47"/>
        <v>8383.0751907615759</v>
      </c>
      <c r="J149" s="109">
        <f t="shared" si="47"/>
        <v>8397.8432120360576</v>
      </c>
      <c r="K149" s="109">
        <f t="shared" si="47"/>
        <v>8412.6372493544623</v>
      </c>
      <c r="L149" s="109">
        <f t="shared" si="47"/>
        <v>8427.4573485478813</v>
      </c>
      <c r="M149" s="109">
        <f t="shared" si="47"/>
        <v>8442.303555528144</v>
      </c>
      <c r="N149" s="173">
        <f>AVERAGE(B149:M149)</f>
        <v>8361.1261713503172</v>
      </c>
    </row>
    <row r="150" spans="1:14" customFormat="1" ht="13">
      <c r="A150" s="104" t="s">
        <v>77</v>
      </c>
      <c r="B150" s="264"/>
      <c r="C150" s="265"/>
      <c r="D150" s="265"/>
      <c r="E150" s="265"/>
      <c r="F150" s="265"/>
      <c r="G150" s="265"/>
      <c r="H150" s="265"/>
      <c r="I150" s="265"/>
      <c r="J150" s="265"/>
      <c r="K150" s="265"/>
      <c r="L150" s="265"/>
      <c r="M150" s="266"/>
      <c r="N150" s="174">
        <f>SUM(B150:M150)</f>
        <v>0</v>
      </c>
    </row>
    <row r="151" spans="1:14" customFormat="1" ht="13">
      <c r="A151" s="106" t="s">
        <v>66</v>
      </c>
      <c r="B151" s="264"/>
      <c r="C151" s="265"/>
      <c r="D151" s="265"/>
      <c r="E151" s="265"/>
      <c r="F151" s="265"/>
      <c r="G151" s="265"/>
      <c r="H151" s="265"/>
      <c r="I151" s="265"/>
      <c r="J151" s="265"/>
      <c r="K151" s="265"/>
      <c r="L151" s="265"/>
      <c r="M151" s="266"/>
      <c r="N151" s="174">
        <f>SUM(B151:M151)</f>
        <v>0</v>
      </c>
    </row>
    <row r="152" spans="1:14" customFormat="1" thickBot="1">
      <c r="A152" s="107" t="s">
        <v>67</v>
      </c>
      <c r="B152" s="267"/>
      <c r="C152" s="268"/>
      <c r="D152" s="269"/>
      <c r="E152" s="268"/>
      <c r="F152" s="269"/>
      <c r="G152" s="268"/>
      <c r="H152" s="269"/>
      <c r="I152" s="268"/>
      <c r="J152" s="269"/>
      <c r="K152" s="268"/>
      <c r="L152" s="269"/>
      <c r="M152" s="268"/>
      <c r="N152" s="174">
        <f>SUM(B152:M152)</f>
        <v>0</v>
      </c>
    </row>
    <row r="153" spans="1:14" customFormat="1" thickTop="1">
      <c r="A153" s="103" t="s">
        <v>68</v>
      </c>
      <c r="B153" s="108">
        <f t="shared" ref="B153:N153" si="48">SUM(B150:B152)</f>
        <v>0</v>
      </c>
      <c r="C153" s="109">
        <f t="shared" si="48"/>
        <v>0</v>
      </c>
      <c r="D153" s="110">
        <f t="shared" si="48"/>
        <v>0</v>
      </c>
      <c r="E153" s="109">
        <f t="shared" si="48"/>
        <v>0</v>
      </c>
      <c r="F153" s="110">
        <f t="shared" si="48"/>
        <v>0</v>
      </c>
      <c r="G153" s="109">
        <f t="shared" si="48"/>
        <v>0</v>
      </c>
      <c r="H153" s="110">
        <f t="shared" si="48"/>
        <v>0</v>
      </c>
      <c r="I153" s="109">
        <f t="shared" si="48"/>
        <v>0</v>
      </c>
      <c r="J153" s="110">
        <f t="shared" si="48"/>
        <v>0</v>
      </c>
      <c r="K153" s="109">
        <f t="shared" si="48"/>
        <v>0</v>
      </c>
      <c r="L153" s="110">
        <f t="shared" si="48"/>
        <v>0</v>
      </c>
      <c r="M153" s="109">
        <f t="shared" si="48"/>
        <v>0</v>
      </c>
      <c r="N153" s="111">
        <f t="shared" si="48"/>
        <v>0</v>
      </c>
    </row>
    <row r="154" spans="1:14" customFormat="1" ht="13">
      <c r="A154" s="207" t="s">
        <v>69</v>
      </c>
      <c r="B154" s="113">
        <f t="shared" ref="B154:N154" si="49">B153/B149</f>
        <v>0</v>
      </c>
      <c r="C154" s="114">
        <f t="shared" si="49"/>
        <v>0</v>
      </c>
      <c r="D154" s="115">
        <f t="shared" si="49"/>
        <v>0</v>
      </c>
      <c r="E154" s="114">
        <f t="shared" si="49"/>
        <v>0</v>
      </c>
      <c r="F154" s="115">
        <f t="shared" si="49"/>
        <v>0</v>
      </c>
      <c r="G154" s="114">
        <f t="shared" si="49"/>
        <v>0</v>
      </c>
      <c r="H154" s="115">
        <f t="shared" si="49"/>
        <v>0</v>
      </c>
      <c r="I154" s="114">
        <f t="shared" si="49"/>
        <v>0</v>
      </c>
      <c r="J154" s="115">
        <f t="shared" si="49"/>
        <v>0</v>
      </c>
      <c r="K154" s="114">
        <f t="shared" si="49"/>
        <v>0</v>
      </c>
      <c r="L154" s="115">
        <f t="shared" si="49"/>
        <v>0</v>
      </c>
      <c r="M154" s="114">
        <f t="shared" si="49"/>
        <v>0</v>
      </c>
      <c r="N154" s="116">
        <f t="shared" si="49"/>
        <v>0</v>
      </c>
    </row>
    <row r="155" spans="1:14" customFormat="1" ht="13">
      <c r="A155" s="117" t="s">
        <v>70</v>
      </c>
      <c r="B155" s="118">
        <f>B126</f>
        <v>1.1543212072243132E-2</v>
      </c>
      <c r="C155" s="119">
        <f>$B$68</f>
        <v>1.1543212072243132E-2</v>
      </c>
      <c r="D155" s="119">
        <f t="shared" ref="D155:N155" si="50">$B$68</f>
        <v>1.1543212072243132E-2</v>
      </c>
      <c r="E155" s="119">
        <f t="shared" si="50"/>
        <v>1.1543212072243132E-2</v>
      </c>
      <c r="F155" s="119">
        <f t="shared" si="50"/>
        <v>1.1543212072243132E-2</v>
      </c>
      <c r="G155" s="119">
        <f t="shared" si="50"/>
        <v>1.1543212072243132E-2</v>
      </c>
      <c r="H155" s="119">
        <f t="shared" si="50"/>
        <v>1.1543212072243132E-2</v>
      </c>
      <c r="I155" s="119">
        <f t="shared" si="50"/>
        <v>1.1543212072243132E-2</v>
      </c>
      <c r="J155" s="119">
        <f t="shared" si="50"/>
        <v>1.1543212072243132E-2</v>
      </c>
      <c r="K155" s="119">
        <f t="shared" si="50"/>
        <v>1.1543212072243132E-2</v>
      </c>
      <c r="L155" s="119">
        <f t="shared" si="50"/>
        <v>1.1543212072243132E-2</v>
      </c>
      <c r="M155" s="133">
        <f t="shared" si="50"/>
        <v>1.1543212072243132E-2</v>
      </c>
      <c r="N155" s="120">
        <f t="shared" si="50"/>
        <v>1.1543212072243132E-2</v>
      </c>
    </row>
    <row r="156" spans="1:14" customFormat="1" ht="13">
      <c r="A156" s="79" t="s">
        <v>71</v>
      </c>
      <c r="B156" s="80" t="e">
        <f t="shared" ref="B156:N156" si="51">B150/B153</f>
        <v>#DIV/0!</v>
      </c>
      <c r="C156" s="119" t="e">
        <f t="shared" si="51"/>
        <v>#DIV/0!</v>
      </c>
      <c r="D156" s="119" t="e">
        <f t="shared" si="51"/>
        <v>#DIV/0!</v>
      </c>
      <c r="E156" s="119" t="e">
        <f t="shared" si="51"/>
        <v>#DIV/0!</v>
      </c>
      <c r="F156" s="119" t="e">
        <f t="shared" si="51"/>
        <v>#DIV/0!</v>
      </c>
      <c r="G156" s="119" t="e">
        <f t="shared" si="51"/>
        <v>#DIV/0!</v>
      </c>
      <c r="H156" s="119" t="e">
        <f t="shared" si="51"/>
        <v>#DIV/0!</v>
      </c>
      <c r="I156" s="119" t="e">
        <f t="shared" si="51"/>
        <v>#DIV/0!</v>
      </c>
      <c r="J156" s="119" t="e">
        <f t="shared" si="51"/>
        <v>#DIV/0!</v>
      </c>
      <c r="K156" s="119" t="e">
        <f t="shared" si="51"/>
        <v>#DIV/0!</v>
      </c>
      <c r="L156" s="119" t="e">
        <f t="shared" si="51"/>
        <v>#DIV/0!</v>
      </c>
      <c r="M156" s="119" t="e">
        <f t="shared" si="51"/>
        <v>#DIV/0!</v>
      </c>
      <c r="N156" s="236" t="e">
        <f t="shared" si="51"/>
        <v>#DIV/0!</v>
      </c>
    </row>
    <row r="157" spans="1:14" customFormat="1" ht="13">
      <c r="A157" s="106" t="s">
        <v>72</v>
      </c>
      <c r="B157" s="80" t="e">
        <f t="shared" ref="B157:N157" si="52">B151/B153</f>
        <v>#DIV/0!</v>
      </c>
      <c r="C157" s="81" t="e">
        <f t="shared" si="52"/>
        <v>#DIV/0!</v>
      </c>
      <c r="D157" s="82" t="e">
        <f t="shared" si="52"/>
        <v>#DIV/0!</v>
      </c>
      <c r="E157" s="81" t="e">
        <f t="shared" si="52"/>
        <v>#DIV/0!</v>
      </c>
      <c r="F157" s="82" t="e">
        <f t="shared" si="52"/>
        <v>#DIV/0!</v>
      </c>
      <c r="G157" s="81" t="e">
        <f t="shared" si="52"/>
        <v>#DIV/0!</v>
      </c>
      <c r="H157" s="82" t="e">
        <f t="shared" si="52"/>
        <v>#DIV/0!</v>
      </c>
      <c r="I157" s="81" t="e">
        <f t="shared" si="52"/>
        <v>#DIV/0!</v>
      </c>
      <c r="J157" s="82" t="e">
        <f t="shared" si="52"/>
        <v>#DIV/0!</v>
      </c>
      <c r="K157" s="81" t="e">
        <f t="shared" si="52"/>
        <v>#DIV/0!</v>
      </c>
      <c r="L157" s="82" t="e">
        <f t="shared" si="52"/>
        <v>#DIV/0!</v>
      </c>
      <c r="M157" s="81" t="e">
        <f t="shared" si="52"/>
        <v>#DIV/0!</v>
      </c>
      <c r="N157" s="83" t="e">
        <f t="shared" si="52"/>
        <v>#DIV/0!</v>
      </c>
    </row>
    <row r="158" spans="1:14" customFormat="1" thickBot="1">
      <c r="A158" s="121" t="s">
        <v>73</v>
      </c>
      <c r="B158" s="122" t="e">
        <f t="shared" ref="B158:N158" si="53">B152/B153</f>
        <v>#DIV/0!</v>
      </c>
      <c r="C158" s="123" t="e">
        <f t="shared" si="53"/>
        <v>#DIV/0!</v>
      </c>
      <c r="D158" s="124" t="e">
        <f t="shared" si="53"/>
        <v>#DIV/0!</v>
      </c>
      <c r="E158" s="123" t="e">
        <f t="shared" si="53"/>
        <v>#DIV/0!</v>
      </c>
      <c r="F158" s="124" t="e">
        <f t="shared" si="53"/>
        <v>#DIV/0!</v>
      </c>
      <c r="G158" s="123" t="e">
        <f t="shared" si="53"/>
        <v>#DIV/0!</v>
      </c>
      <c r="H158" s="124" t="e">
        <f t="shared" si="53"/>
        <v>#DIV/0!</v>
      </c>
      <c r="I158" s="123" t="e">
        <f t="shared" si="53"/>
        <v>#DIV/0!</v>
      </c>
      <c r="J158" s="124" t="e">
        <f t="shared" si="53"/>
        <v>#DIV/0!</v>
      </c>
      <c r="K158" s="123" t="e">
        <f t="shared" si="53"/>
        <v>#DIV/0!</v>
      </c>
      <c r="L158" s="124" t="e">
        <f t="shared" si="53"/>
        <v>#DIV/0!</v>
      </c>
      <c r="M158" s="123" t="e">
        <f t="shared" si="53"/>
        <v>#DIV/0!</v>
      </c>
      <c r="N158" s="125" t="e">
        <f t="shared" si="53"/>
        <v>#DIV/0!</v>
      </c>
    </row>
    <row r="160" spans="1:14" customFormat="1" ht="15.5">
      <c r="A160" s="164" t="s">
        <v>20</v>
      </c>
    </row>
    <row r="161" spans="1:14" customFormat="1" ht="13" thickBot="1">
      <c r="A161" s="165"/>
    </row>
    <row r="162" spans="1:14" customFormat="1" ht="16" thickBot="1">
      <c r="A162" s="166" t="s">
        <v>39</v>
      </c>
      <c r="B162" s="167">
        <f>'J-Cost'!$K$142/SUM($B$171:$M$171)</f>
        <v>0</v>
      </c>
      <c r="D162" t="s">
        <v>7</v>
      </c>
    </row>
    <row r="163" spans="1:14" customFormat="1" ht="15.5">
      <c r="A163" s="166"/>
      <c r="B163" s="72"/>
    </row>
    <row r="164" spans="1:14" customFormat="1" ht="16" thickBot="1">
      <c r="A164" s="71" t="s">
        <v>86</v>
      </c>
      <c r="B164" s="72"/>
    </row>
    <row r="165" spans="1:14" customFormat="1" thickBot="1">
      <c r="A165" s="73" t="s">
        <v>41</v>
      </c>
      <c r="B165" s="270">
        <v>0</v>
      </c>
    </row>
    <row r="166" spans="1:14" customFormat="1" thickBot="1">
      <c r="A166" s="73" t="s">
        <v>42</v>
      </c>
      <c r="B166" s="270">
        <v>0</v>
      </c>
    </row>
    <row r="167" spans="1:14" customFormat="1" thickBot="1">
      <c r="A167" s="73" t="s">
        <v>43</v>
      </c>
      <c r="B167" s="271">
        <v>0</v>
      </c>
    </row>
    <row r="168" spans="1:14" customFormat="1" ht="13" thickBot="1">
      <c r="A168" s="165"/>
    </row>
    <row r="169" spans="1:14" customFormat="1" ht="26">
      <c r="A169" s="74" t="s">
        <v>7</v>
      </c>
      <c r="B169" s="75" t="s">
        <v>45</v>
      </c>
      <c r="C169" s="76" t="s">
        <v>46</v>
      </c>
      <c r="D169" s="77" t="s">
        <v>47</v>
      </c>
      <c r="E169" s="76" t="s">
        <v>48</v>
      </c>
      <c r="F169" s="77" t="s">
        <v>49</v>
      </c>
      <c r="G169" s="76" t="s">
        <v>50</v>
      </c>
      <c r="H169" s="77" t="s">
        <v>51</v>
      </c>
      <c r="I169" s="76" t="s">
        <v>52</v>
      </c>
      <c r="J169" s="77" t="s">
        <v>53</v>
      </c>
      <c r="K169" s="76" t="s">
        <v>54</v>
      </c>
      <c r="L169" s="77" t="s">
        <v>55</v>
      </c>
      <c r="M169" s="76" t="s">
        <v>56</v>
      </c>
      <c r="N169" s="78" t="s">
        <v>57</v>
      </c>
    </row>
    <row r="170" spans="1:14" customFormat="1" ht="13">
      <c r="A170" s="79" t="s">
        <v>58</v>
      </c>
      <c r="B170" s="80">
        <f>B$25</f>
        <v>1.7616472402343221E-3</v>
      </c>
      <c r="C170" s="81">
        <f t="shared" ref="C170:N170" si="54">C$25</f>
        <v>1.7616472402343221E-3</v>
      </c>
      <c r="D170" s="82">
        <f t="shared" si="54"/>
        <v>1.7616472402343221E-3</v>
      </c>
      <c r="E170" s="81">
        <f t="shared" si="54"/>
        <v>1.7616472402343221E-3</v>
      </c>
      <c r="F170" s="82">
        <f t="shared" si="54"/>
        <v>1.7616472402343221E-3</v>
      </c>
      <c r="G170" s="81">
        <f t="shared" si="54"/>
        <v>1.7616472402343221E-3</v>
      </c>
      <c r="H170" s="82">
        <f t="shared" si="54"/>
        <v>1.7616472402343221E-3</v>
      </c>
      <c r="I170" s="81">
        <f t="shared" si="54"/>
        <v>1.7616472402343221E-3</v>
      </c>
      <c r="J170" s="82">
        <f t="shared" si="54"/>
        <v>1.7616472402343221E-3</v>
      </c>
      <c r="K170" s="81">
        <f t="shared" si="54"/>
        <v>1.7616472402343221E-3</v>
      </c>
      <c r="L170" s="82">
        <f t="shared" si="54"/>
        <v>1.7616472402343221E-3</v>
      </c>
      <c r="M170" s="81">
        <f t="shared" si="54"/>
        <v>1.7616472402343221E-3</v>
      </c>
      <c r="N170" s="83">
        <f t="shared" si="54"/>
        <v>1.7616472402343221E-3</v>
      </c>
    </row>
    <row r="171" spans="1:14" customFormat="1" ht="13">
      <c r="A171" s="84" t="s">
        <v>59</v>
      </c>
      <c r="B171" s="85">
        <f>M142*(1+C170)</f>
        <v>732653.60311833222</v>
      </c>
      <c r="C171" s="86">
        <f t="shared" ref="C171:L171" si="55">B171*(1+B170)</f>
        <v>733944.28031631338</v>
      </c>
      <c r="D171" s="86">
        <f t="shared" si="55"/>
        <v>735237.23123221844</v>
      </c>
      <c r="E171" s="86">
        <f t="shared" si="55"/>
        <v>736532.45987153624</v>
      </c>
      <c r="F171" s="86">
        <f t="shared" si="55"/>
        <v>737829.97024681198</v>
      </c>
      <c r="G171" s="86">
        <f t="shared" si="55"/>
        <v>739129.76637765951</v>
      </c>
      <c r="H171" s="86">
        <f t="shared" si="55"/>
        <v>740431.85229077388</v>
      </c>
      <c r="I171" s="86">
        <f t="shared" si="55"/>
        <v>741736.23201994353</v>
      </c>
      <c r="J171" s="86">
        <f t="shared" si="55"/>
        <v>743042.90960606339</v>
      </c>
      <c r="K171" s="86">
        <f t="shared" si="55"/>
        <v>744351.88909714669</v>
      </c>
      <c r="L171" s="86">
        <f t="shared" si="55"/>
        <v>745663.17454833793</v>
      </c>
      <c r="M171" s="86">
        <f>L171*(1+M170)</f>
        <v>746976.77002192545</v>
      </c>
      <c r="N171" s="88">
        <f>AVERAGE(B171:M171)</f>
        <v>739794.17822892184</v>
      </c>
    </row>
    <row r="172" spans="1:14" customFormat="1" thickBot="1">
      <c r="A172" s="89" t="s">
        <v>60</v>
      </c>
      <c r="B172" s="134">
        <f>$B$162</f>
        <v>0</v>
      </c>
      <c r="C172" s="91">
        <f t="shared" ref="C172:M172" si="56">$B$162</f>
        <v>0</v>
      </c>
      <c r="D172" s="91">
        <f t="shared" si="56"/>
        <v>0</v>
      </c>
      <c r="E172" s="91">
        <f t="shared" si="56"/>
        <v>0</v>
      </c>
      <c r="F172" s="91">
        <f t="shared" si="56"/>
        <v>0</v>
      </c>
      <c r="G172" s="91">
        <f t="shared" si="56"/>
        <v>0</v>
      </c>
      <c r="H172" s="91">
        <f t="shared" si="56"/>
        <v>0</v>
      </c>
      <c r="I172" s="91">
        <f t="shared" si="56"/>
        <v>0</v>
      </c>
      <c r="J172" s="91">
        <f t="shared" si="56"/>
        <v>0</v>
      </c>
      <c r="K172" s="240">
        <f t="shared" si="56"/>
        <v>0</v>
      </c>
      <c r="L172" s="91">
        <f t="shared" si="56"/>
        <v>0</v>
      </c>
      <c r="M172" s="92">
        <f t="shared" si="56"/>
        <v>0</v>
      </c>
      <c r="N172" s="93">
        <f>$B$75</f>
        <v>0</v>
      </c>
    </row>
    <row r="173" spans="1:14" customFormat="1" ht="14" thickTop="1" thickBot="1">
      <c r="A173" s="94" t="s">
        <v>61</v>
      </c>
      <c r="B173" s="95">
        <f t="shared" ref="B173:M173" si="57">B171*B172</f>
        <v>0</v>
      </c>
      <c r="C173" s="96">
        <f t="shared" si="57"/>
        <v>0</v>
      </c>
      <c r="D173" s="97">
        <f t="shared" si="57"/>
        <v>0</v>
      </c>
      <c r="E173" s="96">
        <f t="shared" si="57"/>
        <v>0</v>
      </c>
      <c r="F173" s="97">
        <f t="shared" si="57"/>
        <v>0</v>
      </c>
      <c r="G173" s="96">
        <f t="shared" si="57"/>
        <v>0</v>
      </c>
      <c r="H173" s="97">
        <f t="shared" si="57"/>
        <v>0</v>
      </c>
      <c r="I173" s="96">
        <f t="shared" si="57"/>
        <v>0</v>
      </c>
      <c r="J173" s="97">
        <f t="shared" si="57"/>
        <v>0</v>
      </c>
      <c r="K173" s="96">
        <f t="shared" si="57"/>
        <v>0</v>
      </c>
      <c r="L173" s="97">
        <f t="shared" si="57"/>
        <v>0</v>
      </c>
      <c r="M173" s="96">
        <f t="shared" si="57"/>
        <v>0</v>
      </c>
      <c r="N173" s="168">
        <f>SUM(B173:M173)</f>
        <v>0</v>
      </c>
    </row>
    <row r="174" spans="1:14" ht="15.5">
      <c r="A174" s="136"/>
      <c r="B174" s="126"/>
      <c r="C174" s="126"/>
      <c r="D174" s="126"/>
      <c r="E174" s="126"/>
      <c r="F174" s="126"/>
      <c r="G174" s="169"/>
      <c r="H174" s="126"/>
      <c r="I174" s="169"/>
      <c r="J174" s="170"/>
      <c r="K174" s="171"/>
      <c r="L174" s="172"/>
      <c r="M174" s="72"/>
      <c r="N174" s="100"/>
    </row>
    <row r="175" spans="1:14" customFormat="1" ht="13">
      <c r="A175" s="98" t="s">
        <v>87</v>
      </c>
      <c r="B175" s="99"/>
      <c r="C175" s="99"/>
      <c r="D175" s="99"/>
      <c r="E175" s="99"/>
      <c r="F175" s="99"/>
      <c r="G175" s="99"/>
      <c r="H175" s="99"/>
      <c r="I175" s="99"/>
      <c r="J175" s="99"/>
      <c r="K175" s="99"/>
      <c r="L175" s="99"/>
      <c r="M175" s="99"/>
      <c r="N175" s="100"/>
    </row>
    <row r="176" spans="1:14" customFormat="1" thickBot="1">
      <c r="A176" s="101"/>
      <c r="B176" s="97"/>
      <c r="C176" s="97"/>
      <c r="D176" s="97"/>
      <c r="E176" s="97"/>
      <c r="F176" s="97"/>
      <c r="G176" s="97"/>
      <c r="H176" s="97"/>
      <c r="I176" s="97"/>
      <c r="J176" s="97"/>
      <c r="K176" s="97"/>
      <c r="L176" s="97"/>
      <c r="M176" s="97"/>
      <c r="N176" s="102"/>
    </row>
    <row r="177" spans="1:14" customFormat="1" ht="27" customHeight="1" thickBot="1">
      <c r="A177" s="128" t="s">
        <v>7</v>
      </c>
      <c r="B177" s="75" t="s">
        <v>45</v>
      </c>
      <c r="C177" s="76" t="s">
        <v>46</v>
      </c>
      <c r="D177" s="77" t="s">
        <v>47</v>
      </c>
      <c r="E177" s="76" t="s">
        <v>48</v>
      </c>
      <c r="F177" s="77" t="s">
        <v>49</v>
      </c>
      <c r="G177" s="76" t="s">
        <v>50</v>
      </c>
      <c r="H177" s="77" t="s">
        <v>51</v>
      </c>
      <c r="I177" s="76" t="s">
        <v>52</v>
      </c>
      <c r="J177" s="77" t="s">
        <v>53</v>
      </c>
      <c r="K177" s="76" t="s">
        <v>54</v>
      </c>
      <c r="L177" s="77" t="s">
        <v>55</v>
      </c>
      <c r="M177" s="76" t="s">
        <v>56</v>
      </c>
      <c r="N177" s="78" t="s">
        <v>63</v>
      </c>
    </row>
    <row r="178" spans="1:14" customFormat="1" ht="14" thickTop="1" thickBot="1">
      <c r="A178" s="103" t="s">
        <v>64</v>
      </c>
      <c r="B178" s="108">
        <f t="shared" ref="B178:M178" si="58">B171*$B$184</f>
        <v>8457.1759162879607</v>
      </c>
      <c r="C178" s="109">
        <f t="shared" si="58"/>
        <v>8472.0744769010653</v>
      </c>
      <c r="D178" s="109">
        <f t="shared" si="58"/>
        <v>8486.9992835223584</v>
      </c>
      <c r="E178" s="109">
        <f t="shared" si="58"/>
        <v>8501.9503823880477</v>
      </c>
      <c r="F178" s="109">
        <f t="shared" si="58"/>
        <v>8516.9278198157917</v>
      </c>
      <c r="G178" s="109">
        <f t="shared" si="58"/>
        <v>8531.931642204845</v>
      </c>
      <c r="H178" s="109">
        <f t="shared" si="58"/>
        <v>8546.9618960362041</v>
      </c>
      <c r="I178" s="109">
        <f t="shared" si="58"/>
        <v>8562.0186278727451</v>
      </c>
      <c r="J178" s="109">
        <f t="shared" si="58"/>
        <v>8577.1018843593738</v>
      </c>
      <c r="K178" s="109">
        <f t="shared" si="58"/>
        <v>8592.2117122231648</v>
      </c>
      <c r="L178" s="109">
        <f t="shared" si="58"/>
        <v>8607.348158273513</v>
      </c>
      <c r="M178" s="109">
        <f t="shared" si="58"/>
        <v>8622.5112694022719</v>
      </c>
      <c r="N178" s="173">
        <f>AVERAGE(B178:M178)</f>
        <v>8539.6010891072783</v>
      </c>
    </row>
    <row r="179" spans="1:14" customFormat="1" ht="13">
      <c r="A179" s="104" t="s">
        <v>77</v>
      </c>
      <c r="B179" s="263"/>
      <c r="C179" s="263"/>
      <c r="D179" s="263"/>
      <c r="E179" s="263"/>
      <c r="F179" s="263"/>
      <c r="G179" s="263"/>
      <c r="H179" s="263"/>
      <c r="I179" s="263"/>
      <c r="J179" s="263"/>
      <c r="K179" s="263"/>
      <c r="L179" s="263"/>
      <c r="M179" s="263"/>
      <c r="N179" s="174">
        <f>SUM(B179:M179)</f>
        <v>0</v>
      </c>
    </row>
    <row r="180" spans="1:14" customFormat="1" ht="13">
      <c r="A180" s="106" t="s">
        <v>66</v>
      </c>
      <c r="B180" s="264"/>
      <c r="C180" s="265"/>
      <c r="D180" s="266"/>
      <c r="E180" s="265"/>
      <c r="F180" s="266"/>
      <c r="G180" s="265"/>
      <c r="H180" s="266"/>
      <c r="I180" s="265"/>
      <c r="J180" s="266"/>
      <c r="K180" s="265"/>
      <c r="L180" s="266"/>
      <c r="M180" s="265"/>
      <c r="N180" s="174">
        <f>SUM(B180:M180)</f>
        <v>0</v>
      </c>
    </row>
    <row r="181" spans="1:14" customFormat="1" thickBot="1">
      <c r="A181" s="107" t="s">
        <v>67</v>
      </c>
      <c r="B181" s="267"/>
      <c r="C181" s="268"/>
      <c r="D181" s="269"/>
      <c r="E181" s="268"/>
      <c r="F181" s="269"/>
      <c r="G181" s="268"/>
      <c r="H181" s="269"/>
      <c r="I181" s="268"/>
      <c r="J181" s="269"/>
      <c r="K181" s="268"/>
      <c r="L181" s="269"/>
      <c r="M181" s="268"/>
      <c r="N181" s="174">
        <f>SUM(B181:M181)</f>
        <v>0</v>
      </c>
    </row>
    <row r="182" spans="1:14" customFormat="1" thickTop="1">
      <c r="A182" s="103" t="s">
        <v>68</v>
      </c>
      <c r="B182" s="108">
        <f t="shared" ref="B182:N182" si="59">SUM(B179:B181)</f>
        <v>0</v>
      </c>
      <c r="C182" s="109">
        <f t="shared" si="59"/>
        <v>0</v>
      </c>
      <c r="D182" s="110">
        <f t="shared" si="59"/>
        <v>0</v>
      </c>
      <c r="E182" s="109">
        <f t="shared" si="59"/>
        <v>0</v>
      </c>
      <c r="F182" s="110">
        <f t="shared" si="59"/>
        <v>0</v>
      </c>
      <c r="G182" s="109">
        <f t="shared" si="59"/>
        <v>0</v>
      </c>
      <c r="H182" s="110">
        <f t="shared" si="59"/>
        <v>0</v>
      </c>
      <c r="I182" s="109">
        <f t="shared" si="59"/>
        <v>0</v>
      </c>
      <c r="J182" s="110">
        <f t="shared" si="59"/>
        <v>0</v>
      </c>
      <c r="K182" s="109">
        <f t="shared" si="59"/>
        <v>0</v>
      </c>
      <c r="L182" s="110">
        <f t="shared" si="59"/>
        <v>0</v>
      </c>
      <c r="M182" s="109">
        <f t="shared" si="59"/>
        <v>0</v>
      </c>
      <c r="N182" s="111">
        <f t="shared" si="59"/>
        <v>0</v>
      </c>
    </row>
    <row r="183" spans="1:14">
      <c r="A183" s="112" t="s">
        <v>69</v>
      </c>
      <c r="B183" s="113">
        <f t="shared" ref="B183:N183" si="60">B182/B178</f>
        <v>0</v>
      </c>
      <c r="C183" s="114">
        <f t="shared" si="60"/>
        <v>0</v>
      </c>
      <c r="D183" s="115">
        <f t="shared" si="60"/>
        <v>0</v>
      </c>
      <c r="E183" s="114">
        <f t="shared" si="60"/>
        <v>0</v>
      </c>
      <c r="F183" s="115">
        <f t="shared" si="60"/>
        <v>0</v>
      </c>
      <c r="G183" s="114">
        <f t="shared" si="60"/>
        <v>0</v>
      </c>
      <c r="H183" s="115">
        <f t="shared" si="60"/>
        <v>0</v>
      </c>
      <c r="I183" s="114">
        <f t="shared" si="60"/>
        <v>0</v>
      </c>
      <c r="J183" s="115">
        <f t="shared" si="60"/>
        <v>0</v>
      </c>
      <c r="K183" s="114">
        <f t="shared" si="60"/>
        <v>0</v>
      </c>
      <c r="L183" s="115">
        <f t="shared" si="60"/>
        <v>0</v>
      </c>
      <c r="M183" s="114">
        <f t="shared" si="60"/>
        <v>0</v>
      </c>
      <c r="N183" s="116">
        <f t="shared" si="60"/>
        <v>0</v>
      </c>
    </row>
    <row r="184" spans="1:14">
      <c r="A184" s="117" t="s">
        <v>70</v>
      </c>
      <c r="B184" s="118">
        <f>B155</f>
        <v>1.1543212072243132E-2</v>
      </c>
      <c r="C184" s="119">
        <f>$B$68</f>
        <v>1.1543212072243132E-2</v>
      </c>
      <c r="D184" s="119">
        <f t="shared" ref="D184:N184" si="61">$B$68</f>
        <v>1.1543212072243132E-2</v>
      </c>
      <c r="E184" s="119">
        <f t="shared" si="61"/>
        <v>1.1543212072243132E-2</v>
      </c>
      <c r="F184" s="119">
        <f t="shared" si="61"/>
        <v>1.1543212072243132E-2</v>
      </c>
      <c r="G184" s="119">
        <f t="shared" si="61"/>
        <v>1.1543212072243132E-2</v>
      </c>
      <c r="H184" s="119">
        <f t="shared" si="61"/>
        <v>1.1543212072243132E-2</v>
      </c>
      <c r="I184" s="119">
        <f t="shared" si="61"/>
        <v>1.1543212072243132E-2</v>
      </c>
      <c r="J184" s="119">
        <f t="shared" si="61"/>
        <v>1.1543212072243132E-2</v>
      </c>
      <c r="K184" s="119">
        <f t="shared" si="61"/>
        <v>1.1543212072243132E-2</v>
      </c>
      <c r="L184" s="119">
        <f t="shared" si="61"/>
        <v>1.1543212072243132E-2</v>
      </c>
      <c r="M184" s="119">
        <f t="shared" si="61"/>
        <v>1.1543212072243132E-2</v>
      </c>
      <c r="N184" s="120">
        <f t="shared" si="61"/>
        <v>1.1543212072243132E-2</v>
      </c>
    </row>
    <row r="185" spans="1:14">
      <c r="A185" s="79" t="s">
        <v>71</v>
      </c>
      <c r="B185" s="80" t="e">
        <f>B179/B182</f>
        <v>#DIV/0!</v>
      </c>
      <c r="C185" s="119" t="e">
        <f t="shared" ref="C185:N185" si="62">C179/C182</f>
        <v>#DIV/0!</v>
      </c>
      <c r="D185" s="119" t="e">
        <f t="shared" si="62"/>
        <v>#DIV/0!</v>
      </c>
      <c r="E185" s="119" t="e">
        <f t="shared" si="62"/>
        <v>#DIV/0!</v>
      </c>
      <c r="F185" s="119" t="e">
        <f t="shared" si="62"/>
        <v>#DIV/0!</v>
      </c>
      <c r="G185" s="119" t="e">
        <f t="shared" si="62"/>
        <v>#DIV/0!</v>
      </c>
      <c r="H185" s="119" t="e">
        <f t="shared" si="62"/>
        <v>#DIV/0!</v>
      </c>
      <c r="I185" s="119" t="e">
        <f t="shared" si="62"/>
        <v>#DIV/0!</v>
      </c>
      <c r="J185" s="119" t="e">
        <f t="shared" si="62"/>
        <v>#DIV/0!</v>
      </c>
      <c r="K185" s="119" t="e">
        <f t="shared" si="62"/>
        <v>#DIV/0!</v>
      </c>
      <c r="L185" s="119" t="e">
        <f t="shared" si="62"/>
        <v>#DIV/0!</v>
      </c>
      <c r="M185" s="119" t="e">
        <f t="shared" si="62"/>
        <v>#DIV/0!</v>
      </c>
      <c r="N185" s="236" t="e">
        <f t="shared" si="62"/>
        <v>#DIV/0!</v>
      </c>
    </row>
    <row r="186" spans="1:14">
      <c r="A186" s="106" t="s">
        <v>72</v>
      </c>
      <c r="B186" s="80" t="e">
        <f t="shared" ref="B186:N186" si="63">B180/B182</f>
        <v>#DIV/0!</v>
      </c>
      <c r="C186" s="81" t="e">
        <f t="shared" si="63"/>
        <v>#DIV/0!</v>
      </c>
      <c r="D186" s="82" t="e">
        <f t="shared" si="63"/>
        <v>#DIV/0!</v>
      </c>
      <c r="E186" s="81" t="e">
        <f t="shared" si="63"/>
        <v>#DIV/0!</v>
      </c>
      <c r="F186" s="82" t="e">
        <f t="shared" si="63"/>
        <v>#DIV/0!</v>
      </c>
      <c r="G186" s="81" t="e">
        <f t="shared" si="63"/>
        <v>#DIV/0!</v>
      </c>
      <c r="H186" s="82" t="e">
        <f t="shared" si="63"/>
        <v>#DIV/0!</v>
      </c>
      <c r="I186" s="81" t="e">
        <f t="shared" si="63"/>
        <v>#DIV/0!</v>
      </c>
      <c r="J186" s="82" t="e">
        <f t="shared" si="63"/>
        <v>#DIV/0!</v>
      </c>
      <c r="K186" s="81" t="e">
        <f t="shared" si="63"/>
        <v>#DIV/0!</v>
      </c>
      <c r="L186" s="82" t="e">
        <f t="shared" si="63"/>
        <v>#DIV/0!</v>
      </c>
      <c r="M186" s="81" t="e">
        <f t="shared" si="63"/>
        <v>#DIV/0!</v>
      </c>
      <c r="N186" s="83" t="e">
        <f t="shared" si="63"/>
        <v>#DIV/0!</v>
      </c>
    </row>
    <row r="187" spans="1:14" ht="14" thickBot="1">
      <c r="A187" s="121" t="s">
        <v>73</v>
      </c>
      <c r="B187" s="122" t="e">
        <f t="shared" ref="B187:N187" si="64">B181/B182</f>
        <v>#DIV/0!</v>
      </c>
      <c r="C187" s="123" t="e">
        <f t="shared" si="64"/>
        <v>#DIV/0!</v>
      </c>
      <c r="D187" s="124" t="e">
        <f t="shared" si="64"/>
        <v>#DIV/0!</v>
      </c>
      <c r="E187" s="123" t="e">
        <f t="shared" si="64"/>
        <v>#DIV/0!</v>
      </c>
      <c r="F187" s="124" t="e">
        <f t="shared" si="64"/>
        <v>#DIV/0!</v>
      </c>
      <c r="G187" s="123" t="e">
        <f t="shared" si="64"/>
        <v>#DIV/0!</v>
      </c>
      <c r="H187" s="124" t="e">
        <f t="shared" si="64"/>
        <v>#DIV/0!</v>
      </c>
      <c r="I187" s="123" t="e">
        <f t="shared" si="64"/>
        <v>#DIV/0!</v>
      </c>
      <c r="J187" s="124" t="e">
        <f t="shared" si="64"/>
        <v>#DIV/0!</v>
      </c>
      <c r="K187" s="123" t="e">
        <f t="shared" si="64"/>
        <v>#DIV/0!</v>
      </c>
      <c r="L187" s="124" t="e">
        <f t="shared" si="64"/>
        <v>#DIV/0!</v>
      </c>
      <c r="M187" s="123" t="e">
        <f t="shared" si="64"/>
        <v>#DIV/0!</v>
      </c>
      <c r="N187" s="125" t="e">
        <f t="shared" si="64"/>
        <v>#DIV/0!</v>
      </c>
    </row>
  </sheetData>
  <sheetProtection algorithmName="SHA-512" hashValue="mnykvZw1hi1WMwYzrKgBGD3lEYzgBNLVXyk3heqGr6DtOTXDR2arLheS9RW28tIBIWwcnco4CutHMBRQ+jrAOw==" saltValue="nWA56M3f/DYzloCX9hgfiA==" spinCount="100000" sheet="1" objects="1" scenarios="1"/>
  <mergeCells count="7">
    <mergeCell ref="A12:C12"/>
    <mergeCell ref="A1:B1"/>
    <mergeCell ref="A2:B2"/>
    <mergeCell ref="A11:C11"/>
    <mergeCell ref="A8:C8"/>
    <mergeCell ref="A6:C6"/>
    <mergeCell ref="A7:C7"/>
  </mergeCells>
  <pageMargins left="0" right="0" top="0.36" bottom="0.45" header="0.21" footer="0.2"/>
  <pageSetup paperSize="5" scale="70" orientation="landscape" horizontalDpi="1200" verticalDpi="1200" r:id="rId1"/>
  <headerFooter alignWithMargins="0">
    <oddHeader>&amp;C&amp;"Arial,Bold"&amp;16Per Member Per Month</oddHeader>
  </headerFooter>
  <rowBreaks count="6" manualBreakCount="6">
    <brk id="42" max="13" man="1"/>
    <brk id="71" max="13" man="1"/>
    <brk id="100" max="13" man="1"/>
    <brk id="129" max="13" man="1"/>
    <brk id="158" max="13" man="1"/>
    <brk id="187" max="1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50"/>
  <sheetViews>
    <sheetView showGridLines="0" zoomScale="90" zoomScaleNormal="90" workbookViewId="0">
      <pane ySplit="9" topLeftCell="A10" activePane="bottomLeft" state="frozen"/>
      <selection pane="bottomLeft" activeCell="E12" sqref="E12"/>
    </sheetView>
  </sheetViews>
  <sheetFormatPr defaultRowHeight="13"/>
  <cols>
    <col min="1" max="1" width="36" bestFit="1" customWidth="1"/>
    <col min="2" max="2" width="1.7265625" customWidth="1"/>
    <col min="3" max="3" width="15.7265625" style="148" customWidth="1"/>
    <col min="4" max="4" width="1.7265625" customWidth="1"/>
    <col min="5" max="5" width="15.7265625" style="148" customWidth="1"/>
    <col min="6" max="6" width="1.7265625" customWidth="1"/>
    <col min="7" max="7" width="15.7265625" style="148" customWidth="1"/>
    <col min="8" max="8" width="1.7265625" customWidth="1"/>
    <col min="9" max="9" width="16.54296875" style="148" customWidth="1"/>
    <col min="10" max="10" width="1.7265625" customWidth="1"/>
    <col min="11" max="11" width="15.7265625" customWidth="1"/>
    <col min="12" max="12" width="1.7265625" customWidth="1"/>
    <col min="13" max="13" width="15.7265625" style="149" customWidth="1"/>
    <col min="14" max="14" width="8.81640625" style="135" customWidth="1"/>
    <col min="15" max="15" width="14.453125" style="150" customWidth="1"/>
    <col min="17" max="17" width="12.453125" bestFit="1" customWidth="1"/>
    <col min="18" max="18" width="18" bestFit="1" customWidth="1"/>
  </cols>
  <sheetData>
    <row r="1" spans="1:24" ht="21.75" customHeight="1">
      <c r="A1" s="297" t="s">
        <v>88</v>
      </c>
      <c r="B1" s="298"/>
      <c r="C1" s="298"/>
      <c r="D1" s="298"/>
      <c r="E1" s="298"/>
      <c r="F1" s="298"/>
      <c r="G1" s="298"/>
      <c r="H1" s="298"/>
      <c r="I1" s="298"/>
      <c r="J1" s="298"/>
      <c r="K1" s="298"/>
      <c r="L1" s="298"/>
      <c r="M1" s="298"/>
      <c r="O1"/>
    </row>
    <row r="2" spans="1:24" s="137" customFormat="1" ht="14">
      <c r="A2" s="299" t="s">
        <v>89</v>
      </c>
      <c r="B2" s="298"/>
      <c r="C2" s="298"/>
      <c r="D2" s="298"/>
      <c r="E2" s="298"/>
      <c r="F2" s="298"/>
      <c r="G2" s="298"/>
      <c r="H2" s="298"/>
      <c r="I2" s="298"/>
      <c r="J2" s="298"/>
      <c r="K2" s="298"/>
      <c r="L2" s="298"/>
      <c r="M2" s="298"/>
      <c r="N2"/>
      <c r="O2"/>
      <c r="P2"/>
      <c r="Q2"/>
      <c r="R2"/>
      <c r="S2"/>
      <c r="T2"/>
      <c r="U2"/>
      <c r="V2"/>
      <c r="W2"/>
    </row>
    <row r="3" spans="1:24" s="137" customFormat="1" ht="14">
      <c r="A3" s="298"/>
      <c r="B3" s="298"/>
      <c r="C3" s="298"/>
      <c r="D3" s="298"/>
      <c r="E3" s="298"/>
      <c r="F3" s="298"/>
      <c r="G3" s="298"/>
      <c r="H3" s="298"/>
      <c r="I3" s="298"/>
      <c r="J3" s="298"/>
      <c r="K3" s="298"/>
      <c r="L3" s="298"/>
      <c r="M3" s="298"/>
      <c r="N3"/>
      <c r="O3"/>
      <c r="P3"/>
      <c r="Q3"/>
      <c r="R3"/>
      <c r="S3"/>
      <c r="T3"/>
      <c r="U3"/>
      <c r="V3"/>
      <c r="W3"/>
    </row>
    <row r="4" spans="1:24" s="137" customFormat="1" ht="14">
      <c r="A4" s="165"/>
      <c r="B4" s="260"/>
      <c r="C4" s="260"/>
      <c r="D4" s="260"/>
      <c r="E4" s="260"/>
      <c r="F4" s="260"/>
      <c r="G4" s="260"/>
      <c r="H4" s="260"/>
      <c r="I4" s="260"/>
      <c r="J4" s="260"/>
      <c r="K4" s="260"/>
      <c r="L4" s="260"/>
      <c r="M4" s="260"/>
      <c r="N4" s="138"/>
      <c r="O4"/>
      <c r="P4"/>
      <c r="Q4"/>
      <c r="R4"/>
      <c r="S4"/>
      <c r="T4"/>
      <c r="U4"/>
      <c r="V4"/>
      <c r="W4"/>
      <c r="X4"/>
    </row>
    <row r="5" spans="1:24" s="137" customFormat="1" ht="14">
      <c r="A5" s="165"/>
      <c r="B5" s="260"/>
      <c r="C5" s="260"/>
      <c r="D5" s="260"/>
      <c r="E5" s="260"/>
      <c r="F5" s="260"/>
      <c r="G5" s="260"/>
      <c r="H5" s="260"/>
      <c r="I5" s="260"/>
      <c r="J5" s="260"/>
      <c r="K5" s="260"/>
      <c r="L5" s="260"/>
      <c r="M5" s="260"/>
      <c r="N5" s="138"/>
      <c r="O5"/>
      <c r="P5"/>
      <c r="Q5"/>
      <c r="R5"/>
      <c r="S5"/>
      <c r="T5"/>
      <c r="U5"/>
      <c r="V5"/>
      <c r="W5"/>
      <c r="X5"/>
    </row>
    <row r="6" spans="1:24">
      <c r="A6" s="165"/>
      <c r="B6" s="176"/>
      <c r="C6" s="177"/>
      <c r="D6" s="176"/>
      <c r="E6" s="177"/>
      <c r="F6" s="165"/>
      <c r="G6" s="178"/>
      <c r="H6" s="176"/>
      <c r="I6" s="177"/>
      <c r="J6" s="165"/>
      <c r="K6" s="165"/>
      <c r="L6" s="165"/>
      <c r="M6" s="179"/>
      <c r="O6"/>
    </row>
    <row r="7" spans="1:24" ht="12.75" customHeight="1">
      <c r="A7" s="245" t="s">
        <v>90</v>
      </c>
      <c r="B7" s="246"/>
      <c r="C7" s="247" t="s">
        <v>91</v>
      </c>
      <c r="D7" s="248"/>
      <c r="E7" s="247" t="s">
        <v>91</v>
      </c>
      <c r="F7" s="248"/>
      <c r="G7" s="247" t="s">
        <v>91</v>
      </c>
      <c r="H7" s="248"/>
      <c r="I7" s="247" t="s">
        <v>92</v>
      </c>
      <c r="J7" s="249"/>
      <c r="K7" s="247" t="s">
        <v>92</v>
      </c>
      <c r="L7" s="249"/>
      <c r="M7" s="247"/>
      <c r="O7"/>
    </row>
    <row r="8" spans="1:24" ht="13.5" customHeight="1">
      <c r="A8" s="250"/>
      <c r="B8" s="251"/>
      <c r="C8" s="252" t="s">
        <v>16</v>
      </c>
      <c r="D8" s="252"/>
      <c r="E8" s="252" t="s">
        <v>17</v>
      </c>
      <c r="F8" s="252"/>
      <c r="G8" s="252" t="s">
        <v>18</v>
      </c>
      <c r="H8" s="252"/>
      <c r="I8" s="252" t="s">
        <v>16</v>
      </c>
      <c r="J8" s="250"/>
      <c r="K8" s="252" t="s">
        <v>17</v>
      </c>
      <c r="L8" s="250"/>
      <c r="M8" s="253" t="s">
        <v>93</v>
      </c>
      <c r="O8"/>
    </row>
    <row r="9" spans="1:24" ht="13.5" customHeight="1">
      <c r="A9" s="180" t="s">
        <v>94</v>
      </c>
      <c r="B9" s="181"/>
      <c r="C9" s="182"/>
      <c r="D9" s="183"/>
      <c r="E9" s="182"/>
      <c r="F9" s="184"/>
      <c r="G9" s="182"/>
      <c r="H9" s="183"/>
      <c r="I9" s="182"/>
      <c r="J9" s="184"/>
      <c r="K9" s="184"/>
      <c r="L9" s="184"/>
      <c r="M9" s="182"/>
      <c r="O9"/>
    </row>
    <row r="10" spans="1:24" ht="18.75" customHeight="1">
      <c r="A10" s="185" t="s">
        <v>95</v>
      </c>
      <c r="B10" s="186"/>
      <c r="C10" s="187"/>
      <c r="D10" s="186"/>
      <c r="E10" s="187"/>
      <c r="F10" s="186"/>
      <c r="G10" s="187"/>
      <c r="H10" s="186"/>
      <c r="I10" s="187"/>
      <c r="J10" s="186"/>
      <c r="K10" s="186"/>
      <c r="L10" s="186"/>
      <c r="M10" s="188"/>
      <c r="O10"/>
    </row>
    <row r="11" spans="1:24">
      <c r="A11" s="189" t="s">
        <v>96</v>
      </c>
      <c r="B11" s="186"/>
      <c r="C11" s="187"/>
      <c r="D11" s="186"/>
      <c r="E11" s="187"/>
      <c r="F11" s="186"/>
      <c r="G11" s="187"/>
      <c r="H11" s="186"/>
      <c r="I11" s="187"/>
      <c r="J11" s="186"/>
      <c r="K11" s="186"/>
      <c r="L11" s="186"/>
      <c r="M11" s="188"/>
      <c r="O11"/>
    </row>
    <row r="12" spans="1:24">
      <c r="A12" s="190" t="s">
        <v>97</v>
      </c>
      <c r="B12" s="186"/>
      <c r="C12" s="261">
        <v>0</v>
      </c>
      <c r="D12" s="191"/>
      <c r="E12" s="261">
        <v>0</v>
      </c>
      <c r="F12" s="191"/>
      <c r="G12" s="261">
        <v>0</v>
      </c>
      <c r="H12" s="192"/>
      <c r="I12" s="261">
        <v>0</v>
      </c>
      <c r="J12" s="192"/>
      <c r="K12" s="261">
        <v>0</v>
      </c>
      <c r="L12" s="192"/>
      <c r="M12" s="193">
        <f>SUM(C12:K12)</f>
        <v>0</v>
      </c>
      <c r="O12"/>
    </row>
    <row r="13" spans="1:24">
      <c r="A13" s="190" t="s">
        <v>98</v>
      </c>
      <c r="B13" s="186"/>
      <c r="C13" s="261">
        <v>0</v>
      </c>
      <c r="D13" s="191"/>
      <c r="E13" s="261">
        <v>0</v>
      </c>
      <c r="F13" s="191"/>
      <c r="G13" s="261">
        <v>0</v>
      </c>
      <c r="H13" s="192"/>
      <c r="I13" s="261">
        <v>0</v>
      </c>
      <c r="J13" s="192"/>
      <c r="K13" s="261">
        <v>0</v>
      </c>
      <c r="L13" s="194"/>
      <c r="M13" s="193">
        <f>SUM(C13:K13)</f>
        <v>0</v>
      </c>
      <c r="O13"/>
    </row>
    <row r="14" spans="1:24">
      <c r="A14" s="190" t="s">
        <v>99</v>
      </c>
      <c r="B14" s="186"/>
      <c r="C14" s="261">
        <v>0</v>
      </c>
      <c r="D14" s="191"/>
      <c r="E14" s="261">
        <v>0</v>
      </c>
      <c r="F14" s="191"/>
      <c r="G14" s="261">
        <v>0</v>
      </c>
      <c r="H14" s="192"/>
      <c r="I14" s="261">
        <v>0</v>
      </c>
      <c r="J14" s="192"/>
      <c r="K14" s="261">
        <v>0</v>
      </c>
      <c r="L14" s="194"/>
      <c r="M14" s="193">
        <f>SUM(C14:K14)</f>
        <v>0</v>
      </c>
      <c r="O14"/>
    </row>
    <row r="15" spans="1:24" s="136" customFormat="1">
      <c r="A15" s="189" t="s">
        <v>100</v>
      </c>
      <c r="B15" s="195"/>
      <c r="C15" s="193">
        <f>SUM(C12:C14)</f>
        <v>0</v>
      </c>
      <c r="D15" s="205"/>
      <c r="E15" s="193">
        <f>SUM(E12:E14)</f>
        <v>0</v>
      </c>
      <c r="F15" s="205"/>
      <c r="G15" s="193">
        <f>SUM(G12:G14)</f>
        <v>0</v>
      </c>
      <c r="H15" s="205"/>
      <c r="I15" s="193">
        <f>SUM(I12:I14)</f>
        <v>0</v>
      </c>
      <c r="J15" s="205"/>
      <c r="K15" s="193">
        <f>SUM(K12:K14)</f>
        <v>0</v>
      </c>
      <c r="L15" s="147"/>
      <c r="M15" s="193">
        <f>SUM(C15:K15)</f>
        <v>0</v>
      </c>
      <c r="N15" s="139"/>
      <c r="O15"/>
      <c r="P15"/>
      <c r="Q15"/>
      <c r="R15"/>
      <c r="S15"/>
      <c r="T15"/>
      <c r="U15"/>
      <c r="V15"/>
      <c r="W15"/>
      <c r="X15"/>
    </row>
    <row r="16" spans="1:24">
      <c r="A16" s="196"/>
      <c r="B16" s="186"/>
      <c r="C16" s="194"/>
      <c r="D16" s="194"/>
      <c r="E16" s="194"/>
      <c r="F16" s="194"/>
      <c r="G16" s="194"/>
      <c r="H16" s="194"/>
      <c r="I16" s="194"/>
      <c r="J16" s="194"/>
      <c r="K16" s="194"/>
      <c r="L16" s="194"/>
      <c r="M16" s="147"/>
      <c r="O16"/>
    </row>
    <row r="17" spans="1:24">
      <c r="A17" s="197" t="s">
        <v>101</v>
      </c>
      <c r="B17" s="186"/>
      <c r="C17" s="194"/>
      <c r="D17" s="194"/>
      <c r="E17" s="194"/>
      <c r="F17" s="194"/>
      <c r="G17" s="194"/>
      <c r="H17" s="194"/>
      <c r="I17" s="194"/>
      <c r="J17" s="194"/>
      <c r="K17" s="194"/>
      <c r="L17" s="194"/>
      <c r="M17" s="147"/>
      <c r="O17"/>
    </row>
    <row r="18" spans="1:24">
      <c r="A18" s="190" t="s">
        <v>102</v>
      </c>
      <c r="B18" s="186"/>
      <c r="C18" s="261">
        <v>0</v>
      </c>
      <c r="D18" s="191"/>
      <c r="E18" s="261">
        <v>0</v>
      </c>
      <c r="F18" s="191"/>
      <c r="G18" s="261">
        <v>0</v>
      </c>
      <c r="H18" s="192"/>
      <c r="I18" s="261">
        <v>0</v>
      </c>
      <c r="J18" s="192"/>
      <c r="K18" s="261">
        <v>0</v>
      </c>
      <c r="L18" s="194"/>
      <c r="M18" s="193">
        <f t="shared" ref="M18:M25" si="0">SUM(C18:K18)</f>
        <v>0</v>
      </c>
      <c r="O18"/>
    </row>
    <row r="19" spans="1:24">
      <c r="A19" s="190" t="s">
        <v>103</v>
      </c>
      <c r="B19" s="186"/>
      <c r="C19" s="261">
        <v>0</v>
      </c>
      <c r="D19" s="191"/>
      <c r="E19" s="261">
        <v>0</v>
      </c>
      <c r="F19" s="191"/>
      <c r="G19" s="261">
        <v>0</v>
      </c>
      <c r="H19" s="192"/>
      <c r="I19" s="261">
        <v>0</v>
      </c>
      <c r="J19" s="192"/>
      <c r="K19" s="261">
        <v>0</v>
      </c>
      <c r="L19" s="194"/>
      <c r="M19" s="193">
        <f t="shared" si="0"/>
        <v>0</v>
      </c>
      <c r="O19"/>
    </row>
    <row r="20" spans="1:24">
      <c r="A20" s="190" t="s">
        <v>104</v>
      </c>
      <c r="B20" s="186"/>
      <c r="C20" s="261">
        <v>0</v>
      </c>
      <c r="D20" s="191"/>
      <c r="E20" s="261">
        <v>0</v>
      </c>
      <c r="F20" s="191"/>
      <c r="G20" s="261">
        <v>0</v>
      </c>
      <c r="H20" s="192"/>
      <c r="I20" s="261">
        <v>0</v>
      </c>
      <c r="J20" s="192"/>
      <c r="K20" s="261">
        <v>0</v>
      </c>
      <c r="L20" s="194"/>
      <c r="M20" s="193">
        <f t="shared" si="0"/>
        <v>0</v>
      </c>
      <c r="O20"/>
    </row>
    <row r="21" spans="1:24" s="141" customFormat="1">
      <c r="A21" s="198" t="s">
        <v>105</v>
      </c>
      <c r="B21" s="199"/>
      <c r="C21" s="261">
        <v>0</v>
      </c>
      <c r="D21" s="191"/>
      <c r="E21" s="261">
        <v>0</v>
      </c>
      <c r="F21" s="191"/>
      <c r="G21" s="261">
        <v>0</v>
      </c>
      <c r="H21" s="192"/>
      <c r="I21" s="261">
        <v>0</v>
      </c>
      <c r="J21" s="192"/>
      <c r="K21" s="261">
        <v>0</v>
      </c>
      <c r="L21" s="200"/>
      <c r="M21" s="193">
        <f t="shared" si="0"/>
        <v>0</v>
      </c>
      <c r="N21" s="140"/>
      <c r="O21"/>
      <c r="P21"/>
      <c r="Q21"/>
      <c r="R21"/>
      <c r="S21"/>
      <c r="T21"/>
      <c r="U21"/>
      <c r="V21"/>
      <c r="W21"/>
      <c r="X21"/>
    </row>
    <row r="22" spans="1:24">
      <c r="A22" s="190" t="s">
        <v>106</v>
      </c>
      <c r="B22" s="186"/>
      <c r="C22" s="261">
        <v>0</v>
      </c>
      <c r="D22" s="191"/>
      <c r="E22" s="261">
        <v>0</v>
      </c>
      <c r="F22" s="191"/>
      <c r="G22" s="261">
        <v>0</v>
      </c>
      <c r="H22" s="192"/>
      <c r="I22" s="261">
        <v>0</v>
      </c>
      <c r="J22" s="192"/>
      <c r="K22" s="261">
        <v>0</v>
      </c>
      <c r="L22" s="194"/>
      <c r="M22" s="193">
        <f t="shared" si="0"/>
        <v>0</v>
      </c>
      <c r="O22"/>
    </row>
    <row r="23" spans="1:24">
      <c r="A23" s="190" t="s">
        <v>107</v>
      </c>
      <c r="B23" s="186"/>
      <c r="C23" s="261">
        <v>0</v>
      </c>
      <c r="D23" s="191"/>
      <c r="E23" s="261">
        <v>0</v>
      </c>
      <c r="F23" s="191"/>
      <c r="G23" s="261">
        <v>0</v>
      </c>
      <c r="H23" s="192"/>
      <c r="I23" s="261">
        <v>0</v>
      </c>
      <c r="J23" s="192"/>
      <c r="K23" s="261">
        <v>0</v>
      </c>
      <c r="L23" s="194"/>
      <c r="M23" s="193">
        <f t="shared" si="0"/>
        <v>0</v>
      </c>
      <c r="O23"/>
    </row>
    <row r="24" spans="1:24">
      <c r="A24" s="190" t="s">
        <v>99</v>
      </c>
      <c r="B24" s="186"/>
      <c r="C24" s="261">
        <v>0</v>
      </c>
      <c r="D24" s="191"/>
      <c r="E24" s="261">
        <v>0</v>
      </c>
      <c r="F24" s="191"/>
      <c r="G24" s="261">
        <v>0</v>
      </c>
      <c r="H24" s="192"/>
      <c r="I24" s="261">
        <v>0</v>
      </c>
      <c r="J24" s="192"/>
      <c r="K24" s="261">
        <v>0</v>
      </c>
      <c r="L24" s="194"/>
      <c r="M24" s="193">
        <f t="shared" si="0"/>
        <v>0</v>
      </c>
      <c r="O24"/>
    </row>
    <row r="25" spans="1:24" s="136" customFormat="1">
      <c r="A25" s="197" t="s">
        <v>108</v>
      </c>
      <c r="B25" s="195"/>
      <c r="C25" s="193">
        <f>SUM(C18:C24)</f>
        <v>0</v>
      </c>
      <c r="D25" s="205"/>
      <c r="E25" s="193">
        <f>SUM(E18:E24)</f>
        <v>0</v>
      </c>
      <c r="F25" s="205"/>
      <c r="G25" s="193">
        <f>SUM(G18:G24)</f>
        <v>0</v>
      </c>
      <c r="H25" s="205"/>
      <c r="I25" s="193">
        <f>SUM(I18:I24)</f>
        <v>0</v>
      </c>
      <c r="J25" s="205"/>
      <c r="K25" s="193">
        <f>SUM(K18:K24)</f>
        <v>0</v>
      </c>
      <c r="L25" s="147"/>
      <c r="M25" s="193">
        <f t="shared" si="0"/>
        <v>0</v>
      </c>
      <c r="N25" s="139"/>
      <c r="O25"/>
      <c r="P25"/>
      <c r="Q25"/>
      <c r="R25"/>
      <c r="S25"/>
      <c r="T25"/>
      <c r="U25"/>
      <c r="V25"/>
      <c r="W25"/>
      <c r="X25"/>
    </row>
    <row r="26" spans="1:24">
      <c r="A26" s="175"/>
      <c r="B26" s="186"/>
      <c r="C26" s="194"/>
      <c r="D26" s="194"/>
      <c r="E26" s="194"/>
      <c r="F26" s="194"/>
      <c r="G26" s="194"/>
      <c r="H26" s="194"/>
      <c r="I26" s="194"/>
      <c r="J26" s="194"/>
      <c r="K26" s="194"/>
      <c r="L26" s="194"/>
      <c r="M26" s="147"/>
      <c r="O26"/>
    </row>
    <row r="27" spans="1:24">
      <c r="A27" s="197" t="s">
        <v>109</v>
      </c>
      <c r="B27" s="186"/>
      <c r="C27" s="194"/>
      <c r="D27" s="194"/>
      <c r="E27" s="194"/>
      <c r="F27" s="194"/>
      <c r="G27" s="194"/>
      <c r="H27" s="194"/>
      <c r="I27" s="194"/>
      <c r="J27" s="194"/>
      <c r="K27" s="194"/>
      <c r="L27" s="194"/>
      <c r="M27" s="147"/>
      <c r="O27"/>
    </row>
    <row r="28" spans="1:24">
      <c r="A28" s="198" t="s">
        <v>110</v>
      </c>
      <c r="B28" s="186"/>
      <c r="C28" s="261">
        <v>0</v>
      </c>
      <c r="D28" s="191"/>
      <c r="E28" s="261">
        <v>0</v>
      </c>
      <c r="F28" s="191"/>
      <c r="G28" s="261">
        <v>0</v>
      </c>
      <c r="H28" s="192"/>
      <c r="I28" s="261">
        <v>0</v>
      </c>
      <c r="J28" s="192"/>
      <c r="K28" s="261">
        <v>0</v>
      </c>
      <c r="L28" s="194"/>
      <c r="M28" s="193">
        <f t="shared" ref="M28:M34" si="1">SUM(C28:K28)</f>
        <v>0</v>
      </c>
      <c r="O28"/>
    </row>
    <row r="29" spans="1:24" s="141" customFormat="1">
      <c r="A29" s="198" t="s">
        <v>111</v>
      </c>
      <c r="B29" s="199"/>
      <c r="C29" s="261">
        <v>0</v>
      </c>
      <c r="D29" s="191"/>
      <c r="E29" s="261">
        <v>0</v>
      </c>
      <c r="F29" s="191"/>
      <c r="G29" s="261">
        <v>0</v>
      </c>
      <c r="H29" s="192"/>
      <c r="I29" s="261">
        <v>0</v>
      </c>
      <c r="J29" s="192"/>
      <c r="K29" s="261">
        <v>0</v>
      </c>
      <c r="L29" s="200"/>
      <c r="M29" s="193">
        <f t="shared" si="1"/>
        <v>0</v>
      </c>
      <c r="N29" s="140"/>
      <c r="O29"/>
      <c r="P29"/>
      <c r="Q29"/>
      <c r="R29"/>
      <c r="S29"/>
      <c r="T29"/>
      <c r="U29"/>
      <c r="V29"/>
      <c r="W29"/>
      <c r="X29"/>
    </row>
    <row r="30" spans="1:24" s="141" customFormat="1">
      <c r="A30" s="198" t="s">
        <v>112</v>
      </c>
      <c r="B30" s="199"/>
      <c r="C30" s="261">
        <v>0</v>
      </c>
      <c r="D30" s="191"/>
      <c r="E30" s="261">
        <v>0</v>
      </c>
      <c r="F30" s="191"/>
      <c r="G30" s="261">
        <v>0</v>
      </c>
      <c r="H30" s="192"/>
      <c r="I30" s="261">
        <v>0</v>
      </c>
      <c r="J30" s="192"/>
      <c r="K30" s="261">
        <v>0</v>
      </c>
      <c r="L30" s="200"/>
      <c r="M30" s="193">
        <f t="shared" si="1"/>
        <v>0</v>
      </c>
      <c r="N30" s="140"/>
      <c r="O30"/>
      <c r="P30"/>
      <c r="Q30"/>
      <c r="R30"/>
      <c r="S30"/>
      <c r="T30"/>
      <c r="U30"/>
      <c r="V30"/>
      <c r="W30"/>
      <c r="X30"/>
    </row>
    <row r="31" spans="1:24" s="141" customFormat="1">
      <c r="A31" s="198" t="s">
        <v>113</v>
      </c>
      <c r="B31" s="199"/>
      <c r="C31" s="261">
        <v>0</v>
      </c>
      <c r="D31" s="191"/>
      <c r="E31" s="261">
        <v>0</v>
      </c>
      <c r="F31" s="191"/>
      <c r="G31" s="261">
        <v>0</v>
      </c>
      <c r="H31" s="192"/>
      <c r="I31" s="261">
        <v>0</v>
      </c>
      <c r="J31" s="192"/>
      <c r="K31" s="261">
        <v>0</v>
      </c>
      <c r="L31" s="200"/>
      <c r="M31" s="193">
        <f t="shared" si="1"/>
        <v>0</v>
      </c>
      <c r="N31" s="140"/>
      <c r="O31"/>
      <c r="P31"/>
      <c r="Q31"/>
      <c r="R31"/>
      <c r="S31"/>
      <c r="T31"/>
      <c r="U31"/>
      <c r="V31"/>
      <c r="W31"/>
      <c r="X31"/>
    </row>
    <row r="32" spans="1:24" s="141" customFormat="1">
      <c r="A32" s="198" t="s">
        <v>114</v>
      </c>
      <c r="B32" s="199"/>
      <c r="C32" s="261">
        <v>0</v>
      </c>
      <c r="D32" s="191"/>
      <c r="E32" s="261">
        <v>0</v>
      </c>
      <c r="F32" s="191"/>
      <c r="G32" s="261">
        <v>0</v>
      </c>
      <c r="H32" s="192"/>
      <c r="I32" s="261">
        <v>0</v>
      </c>
      <c r="J32" s="192"/>
      <c r="K32" s="261">
        <v>0</v>
      </c>
      <c r="L32" s="200"/>
      <c r="M32" s="193">
        <f t="shared" si="1"/>
        <v>0</v>
      </c>
      <c r="N32" s="140"/>
      <c r="O32"/>
      <c r="P32"/>
      <c r="Q32"/>
      <c r="R32"/>
      <c r="S32"/>
      <c r="T32"/>
      <c r="U32"/>
      <c r="V32"/>
      <c r="W32"/>
      <c r="X32"/>
    </row>
    <row r="33" spans="1:24" s="141" customFormat="1">
      <c r="A33" s="198" t="s">
        <v>99</v>
      </c>
      <c r="B33" s="199"/>
      <c r="C33" s="261">
        <v>0</v>
      </c>
      <c r="D33" s="191"/>
      <c r="E33" s="261">
        <v>0</v>
      </c>
      <c r="F33" s="191"/>
      <c r="G33" s="261">
        <v>0</v>
      </c>
      <c r="H33" s="192"/>
      <c r="I33" s="261">
        <v>0</v>
      </c>
      <c r="J33" s="192"/>
      <c r="K33" s="261">
        <v>0</v>
      </c>
      <c r="L33" s="200"/>
      <c r="M33" s="193">
        <f t="shared" si="1"/>
        <v>0</v>
      </c>
      <c r="N33" s="140"/>
      <c r="O33"/>
      <c r="P33"/>
      <c r="Q33"/>
      <c r="R33"/>
      <c r="S33"/>
      <c r="T33"/>
      <c r="U33"/>
      <c r="V33"/>
      <c r="W33"/>
      <c r="X33"/>
    </row>
    <row r="34" spans="1:24" s="136" customFormat="1">
      <c r="A34" s="197" t="s">
        <v>115</v>
      </c>
      <c r="B34" s="195"/>
      <c r="C34" s="193">
        <f>SUM(C28:C33)</f>
        <v>0</v>
      </c>
      <c r="D34" s="205"/>
      <c r="E34" s="193">
        <f>SUM(E28:E33)</f>
        <v>0</v>
      </c>
      <c r="F34" s="205"/>
      <c r="G34" s="193">
        <f>SUM(G28:G33)</f>
        <v>0</v>
      </c>
      <c r="H34" s="205"/>
      <c r="I34" s="193">
        <f>SUM(I28:I33)</f>
        <v>0</v>
      </c>
      <c r="J34" s="205"/>
      <c r="K34" s="193">
        <f>SUM(K28:K33)</f>
        <v>0</v>
      </c>
      <c r="L34" s="147"/>
      <c r="M34" s="193">
        <f t="shared" si="1"/>
        <v>0</v>
      </c>
      <c r="N34" s="139"/>
      <c r="O34"/>
      <c r="P34"/>
      <c r="Q34"/>
      <c r="R34"/>
      <c r="S34"/>
      <c r="T34"/>
      <c r="U34"/>
      <c r="V34"/>
      <c r="W34"/>
      <c r="X34"/>
    </row>
    <row r="35" spans="1:24">
      <c r="A35" s="201"/>
      <c r="B35" s="186"/>
      <c r="C35" s="194"/>
      <c r="D35" s="194"/>
      <c r="E35" s="194"/>
      <c r="F35" s="194"/>
      <c r="G35" s="194"/>
      <c r="H35" s="194"/>
      <c r="I35" s="194"/>
      <c r="J35" s="194"/>
      <c r="K35" s="194"/>
      <c r="L35" s="194"/>
      <c r="M35" s="147"/>
      <c r="O35"/>
    </row>
    <row r="36" spans="1:24" s="141" customFormat="1">
      <c r="A36" s="197" t="s">
        <v>116</v>
      </c>
      <c r="B36" s="199"/>
      <c r="C36" s="200"/>
      <c r="D36" s="200"/>
      <c r="E36" s="200"/>
      <c r="F36" s="200"/>
      <c r="G36" s="200"/>
      <c r="H36" s="200"/>
      <c r="I36" s="200"/>
      <c r="J36" s="200"/>
      <c r="K36" s="200"/>
      <c r="L36" s="200"/>
      <c r="M36" s="147"/>
      <c r="N36" s="140"/>
      <c r="O36"/>
      <c r="P36"/>
      <c r="Q36"/>
      <c r="R36"/>
      <c r="S36"/>
      <c r="T36"/>
      <c r="U36"/>
      <c r="V36"/>
      <c r="W36"/>
      <c r="X36"/>
    </row>
    <row r="37" spans="1:24" s="141" customFormat="1">
      <c r="A37" s="198" t="s">
        <v>117</v>
      </c>
      <c r="B37" s="199"/>
      <c r="C37" s="261">
        <v>0</v>
      </c>
      <c r="D37" s="191"/>
      <c r="E37" s="261">
        <v>0</v>
      </c>
      <c r="F37" s="191"/>
      <c r="G37" s="261">
        <v>0</v>
      </c>
      <c r="H37" s="192"/>
      <c r="I37" s="261">
        <v>0</v>
      </c>
      <c r="J37" s="192"/>
      <c r="K37" s="261">
        <v>0</v>
      </c>
      <c r="L37" s="200"/>
      <c r="M37" s="193">
        <f>SUM(C37:K37)</f>
        <v>0</v>
      </c>
      <c r="N37" s="140"/>
      <c r="O37"/>
      <c r="P37"/>
      <c r="Q37"/>
      <c r="R37"/>
      <c r="S37"/>
      <c r="T37"/>
      <c r="U37"/>
      <c r="V37"/>
      <c r="W37"/>
      <c r="X37"/>
    </row>
    <row r="38" spans="1:24" s="141" customFormat="1">
      <c r="A38" s="198" t="s">
        <v>118</v>
      </c>
      <c r="B38" s="199"/>
      <c r="C38" s="261">
        <v>0</v>
      </c>
      <c r="D38" s="191"/>
      <c r="E38" s="261">
        <v>0</v>
      </c>
      <c r="F38" s="191"/>
      <c r="G38" s="261">
        <v>0</v>
      </c>
      <c r="H38" s="192"/>
      <c r="I38" s="261">
        <v>0</v>
      </c>
      <c r="J38" s="192"/>
      <c r="K38" s="261">
        <v>0</v>
      </c>
      <c r="L38" s="200"/>
      <c r="M38" s="193">
        <f>SUM(C38:K38)</f>
        <v>0</v>
      </c>
      <c r="N38" s="140"/>
      <c r="O38"/>
      <c r="P38"/>
      <c r="Q38"/>
      <c r="R38"/>
      <c r="S38"/>
      <c r="T38"/>
      <c r="U38"/>
      <c r="V38"/>
      <c r="W38"/>
      <c r="X38"/>
    </row>
    <row r="39" spans="1:24" s="141" customFormat="1">
      <c r="A39" s="198" t="s">
        <v>119</v>
      </c>
      <c r="B39" s="199"/>
      <c r="C39" s="261">
        <v>0</v>
      </c>
      <c r="D39" s="191"/>
      <c r="E39" s="261">
        <v>0</v>
      </c>
      <c r="F39" s="191"/>
      <c r="G39" s="261">
        <v>0</v>
      </c>
      <c r="H39" s="192"/>
      <c r="I39" s="261">
        <v>0</v>
      </c>
      <c r="J39" s="192"/>
      <c r="K39" s="261">
        <v>0</v>
      </c>
      <c r="L39" s="200"/>
      <c r="M39" s="193">
        <f>SUM(C39:K39)</f>
        <v>0</v>
      </c>
      <c r="N39" s="140"/>
      <c r="O39"/>
      <c r="P39"/>
      <c r="Q39"/>
      <c r="R39"/>
      <c r="S39"/>
      <c r="T39"/>
      <c r="U39"/>
      <c r="V39"/>
      <c r="W39"/>
      <c r="X39"/>
    </row>
    <row r="40" spans="1:24" s="141" customFormat="1">
      <c r="A40" s="198" t="s">
        <v>99</v>
      </c>
      <c r="B40" s="199"/>
      <c r="C40" s="261">
        <v>0</v>
      </c>
      <c r="D40" s="191"/>
      <c r="E40" s="261">
        <v>0</v>
      </c>
      <c r="F40" s="191"/>
      <c r="G40" s="261">
        <v>0</v>
      </c>
      <c r="H40" s="192"/>
      <c r="I40" s="261">
        <v>0</v>
      </c>
      <c r="J40" s="192"/>
      <c r="K40" s="261">
        <v>0</v>
      </c>
      <c r="L40" s="200"/>
      <c r="M40" s="193">
        <f>SUM(C40:K40)</f>
        <v>0</v>
      </c>
      <c r="N40" s="140"/>
      <c r="O40"/>
      <c r="P40"/>
      <c r="Q40"/>
      <c r="R40"/>
      <c r="S40"/>
      <c r="T40"/>
      <c r="U40"/>
      <c r="V40"/>
      <c r="W40"/>
      <c r="X40"/>
    </row>
    <row r="41" spans="1:24" s="143" customFormat="1">
      <c r="A41" s="197" t="s">
        <v>120</v>
      </c>
      <c r="B41" s="195"/>
      <c r="C41" s="193">
        <f>SUM(C37:C40)</f>
        <v>0</v>
      </c>
      <c r="D41" s="205"/>
      <c r="E41" s="193">
        <f>SUM(E37:E40)</f>
        <v>0</v>
      </c>
      <c r="F41" s="205"/>
      <c r="G41" s="193">
        <f>SUM(G37:G40)</f>
        <v>0</v>
      </c>
      <c r="H41" s="205"/>
      <c r="I41" s="193">
        <f>SUM(I37:I40)</f>
        <v>0</v>
      </c>
      <c r="J41" s="205"/>
      <c r="K41" s="193">
        <f>SUM(K37:K40)</f>
        <v>0</v>
      </c>
      <c r="L41" s="147"/>
      <c r="M41" s="193">
        <f>SUM(C41:K41)</f>
        <v>0</v>
      </c>
      <c r="N41" s="142"/>
      <c r="O41"/>
      <c r="P41"/>
      <c r="Q41"/>
      <c r="R41"/>
      <c r="S41"/>
      <c r="T41"/>
      <c r="U41"/>
      <c r="V41"/>
      <c r="W41"/>
      <c r="X41"/>
    </row>
    <row r="42" spans="1:24" s="141" customFormat="1">
      <c r="A42" s="202"/>
      <c r="B42" s="199"/>
      <c r="C42" s="200"/>
      <c r="D42" s="200"/>
      <c r="E42" s="200"/>
      <c r="F42" s="200"/>
      <c r="G42" s="200"/>
      <c r="H42" s="200"/>
      <c r="I42" s="200"/>
      <c r="J42" s="200"/>
      <c r="K42" s="200"/>
      <c r="L42" s="200"/>
      <c r="M42" s="147"/>
      <c r="N42" s="140"/>
      <c r="O42"/>
      <c r="P42"/>
      <c r="Q42"/>
      <c r="R42"/>
      <c r="S42"/>
      <c r="T42"/>
      <c r="U42"/>
      <c r="V42"/>
      <c r="W42"/>
      <c r="X42"/>
    </row>
    <row r="43" spans="1:24">
      <c r="A43" s="197" t="s">
        <v>121</v>
      </c>
      <c r="B43" s="199"/>
      <c r="C43" s="200"/>
      <c r="D43" s="200"/>
      <c r="E43" s="200"/>
      <c r="F43" s="200"/>
      <c r="G43" s="200"/>
      <c r="H43" s="200"/>
      <c r="I43" s="200"/>
      <c r="J43" s="200"/>
      <c r="K43" s="200"/>
      <c r="L43" s="200"/>
      <c r="M43" s="147"/>
      <c r="O43"/>
    </row>
    <row r="44" spans="1:24" s="141" customFormat="1">
      <c r="A44" s="198" t="s">
        <v>122</v>
      </c>
      <c r="B44" s="199"/>
      <c r="C44" s="261">
        <v>0</v>
      </c>
      <c r="D44" s="191"/>
      <c r="E44" s="261">
        <v>0</v>
      </c>
      <c r="F44" s="191"/>
      <c r="G44" s="261">
        <v>0</v>
      </c>
      <c r="H44" s="192"/>
      <c r="I44" s="261">
        <v>0</v>
      </c>
      <c r="J44" s="192"/>
      <c r="K44" s="261">
        <v>0</v>
      </c>
      <c r="L44" s="200"/>
      <c r="M44" s="193">
        <f t="shared" ref="M44:M50" si="2">SUM(C44:K44)</f>
        <v>0</v>
      </c>
      <c r="N44" s="140"/>
      <c r="O44"/>
      <c r="P44"/>
      <c r="Q44"/>
      <c r="R44"/>
      <c r="S44"/>
      <c r="T44"/>
      <c r="U44"/>
      <c r="V44"/>
      <c r="W44"/>
      <c r="X44"/>
    </row>
    <row r="45" spans="1:24">
      <c r="A45" s="198" t="s">
        <v>123</v>
      </c>
      <c r="B45" s="199"/>
      <c r="C45" s="261">
        <v>0</v>
      </c>
      <c r="D45" s="191"/>
      <c r="E45" s="261">
        <v>0</v>
      </c>
      <c r="F45" s="191"/>
      <c r="G45" s="261">
        <v>0</v>
      </c>
      <c r="H45" s="192"/>
      <c r="I45" s="261">
        <v>0</v>
      </c>
      <c r="J45" s="192"/>
      <c r="K45" s="261">
        <v>0</v>
      </c>
      <c r="L45" s="200"/>
      <c r="M45" s="193">
        <f t="shared" si="2"/>
        <v>0</v>
      </c>
      <c r="O45"/>
    </row>
    <row r="46" spans="1:24">
      <c r="A46" s="198" t="s">
        <v>119</v>
      </c>
      <c r="B46" s="199"/>
      <c r="C46" s="261">
        <v>0</v>
      </c>
      <c r="D46" s="191"/>
      <c r="E46" s="261">
        <v>0</v>
      </c>
      <c r="F46" s="191"/>
      <c r="G46" s="261">
        <v>0</v>
      </c>
      <c r="H46" s="192"/>
      <c r="I46" s="261">
        <v>0</v>
      </c>
      <c r="J46" s="192"/>
      <c r="K46" s="261">
        <v>0</v>
      </c>
      <c r="L46" s="200"/>
      <c r="M46" s="193">
        <f t="shared" si="2"/>
        <v>0</v>
      </c>
      <c r="O46"/>
    </row>
    <row r="47" spans="1:24">
      <c r="A47" s="198" t="s">
        <v>124</v>
      </c>
      <c r="B47" s="199"/>
      <c r="C47" s="261">
        <v>0</v>
      </c>
      <c r="D47" s="191"/>
      <c r="E47" s="261">
        <v>0</v>
      </c>
      <c r="F47" s="191"/>
      <c r="G47" s="261">
        <v>0</v>
      </c>
      <c r="H47" s="192"/>
      <c r="I47" s="261">
        <v>0</v>
      </c>
      <c r="J47" s="192"/>
      <c r="K47" s="261">
        <v>0</v>
      </c>
      <c r="L47" s="200"/>
      <c r="M47" s="193">
        <f t="shared" si="2"/>
        <v>0</v>
      </c>
      <c r="O47"/>
    </row>
    <row r="48" spans="1:24">
      <c r="A48" s="198" t="s">
        <v>125</v>
      </c>
      <c r="B48" s="199"/>
      <c r="C48" s="261">
        <v>0</v>
      </c>
      <c r="D48" s="191"/>
      <c r="E48" s="261">
        <v>0</v>
      </c>
      <c r="F48" s="191"/>
      <c r="G48" s="261">
        <v>0</v>
      </c>
      <c r="H48" s="192"/>
      <c r="I48" s="261">
        <v>0</v>
      </c>
      <c r="J48" s="192"/>
      <c r="K48" s="261">
        <v>0</v>
      </c>
      <c r="L48" s="200"/>
      <c r="M48" s="193">
        <f t="shared" si="2"/>
        <v>0</v>
      </c>
      <c r="O48"/>
    </row>
    <row r="49" spans="1:24" s="136" customFormat="1">
      <c r="A49" s="198" t="s">
        <v>99</v>
      </c>
      <c r="B49" s="195"/>
      <c r="C49" s="261">
        <v>0</v>
      </c>
      <c r="D49" s="191"/>
      <c r="E49" s="261">
        <v>0</v>
      </c>
      <c r="F49" s="191"/>
      <c r="G49" s="261">
        <v>0</v>
      </c>
      <c r="H49" s="192"/>
      <c r="I49" s="261">
        <v>0</v>
      </c>
      <c r="J49" s="192"/>
      <c r="K49" s="261">
        <v>0</v>
      </c>
      <c r="L49" s="147"/>
      <c r="M49" s="193">
        <f t="shared" si="2"/>
        <v>0</v>
      </c>
      <c r="N49" s="139"/>
      <c r="O49"/>
      <c r="P49"/>
      <c r="Q49"/>
      <c r="R49"/>
      <c r="S49"/>
      <c r="T49"/>
      <c r="U49"/>
      <c r="V49"/>
      <c r="W49"/>
      <c r="X49"/>
    </row>
    <row r="50" spans="1:24" s="136" customFormat="1">
      <c r="A50" s="197" t="s">
        <v>126</v>
      </c>
      <c r="B50" s="195"/>
      <c r="C50" s="193">
        <f>SUM(C44:C49)</f>
        <v>0</v>
      </c>
      <c r="D50" s="205"/>
      <c r="E50" s="193">
        <f>SUM(E44:E49)</f>
        <v>0</v>
      </c>
      <c r="F50" s="205"/>
      <c r="G50" s="193">
        <f>SUM(G44:G49)</f>
        <v>0</v>
      </c>
      <c r="H50" s="205"/>
      <c r="I50" s="193">
        <f>SUM(I44:I49)</f>
        <v>0</v>
      </c>
      <c r="J50" s="205"/>
      <c r="K50" s="193">
        <f>SUM(K44:K49)</f>
        <v>0</v>
      </c>
      <c r="L50" s="147"/>
      <c r="M50" s="193">
        <f t="shared" si="2"/>
        <v>0</v>
      </c>
      <c r="N50" s="139"/>
      <c r="O50"/>
      <c r="P50"/>
      <c r="Q50"/>
      <c r="R50"/>
      <c r="S50"/>
      <c r="T50"/>
      <c r="U50"/>
      <c r="V50"/>
      <c r="W50"/>
      <c r="X50"/>
    </row>
    <row r="51" spans="1:24">
      <c r="A51" s="201"/>
      <c r="B51" s="199"/>
      <c r="C51" s="200"/>
      <c r="D51" s="200"/>
      <c r="E51" s="200"/>
      <c r="F51" s="200"/>
      <c r="G51" s="200"/>
      <c r="H51" s="200"/>
      <c r="I51" s="200"/>
      <c r="J51" s="200"/>
      <c r="K51" s="200"/>
      <c r="L51" s="200"/>
      <c r="M51" s="147"/>
      <c r="O51"/>
    </row>
    <row r="52" spans="1:24">
      <c r="A52" s="197" t="s">
        <v>127</v>
      </c>
      <c r="B52" s="199"/>
      <c r="C52" s="200"/>
      <c r="D52" s="200"/>
      <c r="E52" s="200"/>
      <c r="F52" s="200"/>
      <c r="G52" s="200"/>
      <c r="H52" s="200"/>
      <c r="I52" s="200"/>
      <c r="J52" s="200"/>
      <c r="K52" s="200"/>
      <c r="L52" s="200"/>
      <c r="M52" s="147"/>
      <c r="N52" s="140"/>
      <c r="O52"/>
    </row>
    <row r="53" spans="1:24" s="141" customFormat="1">
      <c r="A53" s="198" t="s">
        <v>128</v>
      </c>
      <c r="B53" s="199"/>
      <c r="C53" s="261">
        <v>0</v>
      </c>
      <c r="D53" s="191"/>
      <c r="E53" s="261">
        <v>0</v>
      </c>
      <c r="F53" s="191"/>
      <c r="G53" s="261">
        <v>0</v>
      </c>
      <c r="H53" s="192"/>
      <c r="I53" s="261">
        <v>0</v>
      </c>
      <c r="J53" s="192"/>
      <c r="K53" s="261">
        <v>0</v>
      </c>
      <c r="L53" s="200"/>
      <c r="M53" s="193">
        <f>SUM(C53:K53)</f>
        <v>0</v>
      </c>
      <c r="N53" s="140"/>
      <c r="O53"/>
      <c r="P53"/>
      <c r="Q53"/>
      <c r="R53"/>
      <c r="S53"/>
      <c r="T53"/>
      <c r="U53"/>
      <c r="V53"/>
      <c r="W53"/>
      <c r="X53"/>
    </row>
    <row r="54" spans="1:24" s="141" customFormat="1">
      <c r="A54" s="198" t="s">
        <v>129</v>
      </c>
      <c r="B54" s="199"/>
      <c r="C54" s="261">
        <v>0</v>
      </c>
      <c r="D54" s="191"/>
      <c r="E54" s="261">
        <v>0</v>
      </c>
      <c r="F54" s="191"/>
      <c r="G54" s="261">
        <v>0</v>
      </c>
      <c r="H54" s="192"/>
      <c r="I54" s="261">
        <v>0</v>
      </c>
      <c r="J54" s="192"/>
      <c r="K54" s="261">
        <v>0</v>
      </c>
      <c r="L54" s="200"/>
      <c r="M54" s="193">
        <f>SUM(C54:K54)</f>
        <v>0</v>
      </c>
      <c r="N54" s="140"/>
      <c r="O54"/>
      <c r="P54"/>
      <c r="Q54"/>
      <c r="R54"/>
      <c r="S54"/>
      <c r="T54"/>
      <c r="U54"/>
      <c r="V54"/>
      <c r="W54"/>
      <c r="X54"/>
    </row>
    <row r="55" spans="1:24" s="141" customFormat="1">
      <c r="A55" s="198" t="s">
        <v>130</v>
      </c>
      <c r="B55" s="199"/>
      <c r="C55" s="261">
        <v>0</v>
      </c>
      <c r="D55" s="191"/>
      <c r="E55" s="261">
        <v>0</v>
      </c>
      <c r="F55" s="191"/>
      <c r="G55" s="261">
        <v>0</v>
      </c>
      <c r="H55" s="192"/>
      <c r="I55" s="261">
        <v>0</v>
      </c>
      <c r="J55" s="192"/>
      <c r="K55" s="261">
        <v>0</v>
      </c>
      <c r="L55" s="200"/>
      <c r="M55" s="193">
        <f>SUM(C55:K55)</f>
        <v>0</v>
      </c>
      <c r="N55" s="140"/>
      <c r="O55"/>
      <c r="P55"/>
      <c r="Q55"/>
      <c r="R55"/>
      <c r="S55"/>
      <c r="T55"/>
      <c r="U55"/>
      <c r="V55"/>
      <c r="W55"/>
      <c r="X55"/>
    </row>
    <row r="56" spans="1:24" s="143" customFormat="1">
      <c r="A56" s="197" t="s">
        <v>131</v>
      </c>
      <c r="B56" s="195"/>
      <c r="C56" s="193">
        <f>SUM(C53:C55)</f>
        <v>0</v>
      </c>
      <c r="D56" s="205"/>
      <c r="E56" s="193">
        <f>SUM(E53:E55)</f>
        <v>0</v>
      </c>
      <c r="F56" s="205"/>
      <c r="G56" s="193">
        <f>SUM(G53:G55)</f>
        <v>0</v>
      </c>
      <c r="H56" s="205"/>
      <c r="I56" s="193">
        <f>SUM(I53:I55)</f>
        <v>0</v>
      </c>
      <c r="J56" s="205"/>
      <c r="K56" s="193">
        <f>SUM(K53:K55)</f>
        <v>0</v>
      </c>
      <c r="L56" s="147"/>
      <c r="M56" s="193">
        <f>SUM(C56:K56)</f>
        <v>0</v>
      </c>
      <c r="N56" s="142"/>
      <c r="O56"/>
      <c r="P56"/>
      <c r="Q56"/>
      <c r="R56"/>
      <c r="S56"/>
      <c r="T56"/>
      <c r="U56"/>
      <c r="V56"/>
      <c r="W56"/>
      <c r="X56"/>
    </row>
    <row r="57" spans="1:24">
      <c r="A57" s="201"/>
      <c r="B57" s="199"/>
      <c r="C57" s="200"/>
      <c r="D57" s="200"/>
      <c r="E57" s="200"/>
      <c r="F57" s="200"/>
      <c r="G57" s="200"/>
      <c r="H57" s="200"/>
      <c r="I57" s="200"/>
      <c r="J57" s="200"/>
      <c r="K57" s="200"/>
      <c r="L57" s="200"/>
      <c r="M57" s="147"/>
      <c r="O57"/>
    </row>
    <row r="58" spans="1:24">
      <c r="A58" s="197" t="s">
        <v>132</v>
      </c>
      <c r="B58" s="199"/>
      <c r="C58" s="200"/>
      <c r="D58" s="200"/>
      <c r="E58" s="200"/>
      <c r="F58" s="200"/>
      <c r="G58" s="200"/>
      <c r="H58" s="200"/>
      <c r="I58" s="200"/>
      <c r="J58" s="200"/>
      <c r="K58" s="200"/>
      <c r="L58" s="200"/>
      <c r="M58" s="147"/>
      <c r="O58"/>
    </row>
    <row r="59" spans="1:24">
      <c r="A59" s="190" t="s">
        <v>133</v>
      </c>
      <c r="B59" s="186"/>
      <c r="C59" s="261">
        <v>0</v>
      </c>
      <c r="D59" s="191"/>
      <c r="E59" s="261">
        <v>0</v>
      </c>
      <c r="F59" s="191"/>
      <c r="G59" s="261">
        <v>0</v>
      </c>
      <c r="H59" s="192"/>
      <c r="I59" s="261">
        <v>0</v>
      </c>
      <c r="J59" s="192"/>
      <c r="K59" s="261">
        <v>0</v>
      </c>
      <c r="L59" s="194"/>
      <c r="M59" s="193">
        <f>SUM(C59:K59)</f>
        <v>0</v>
      </c>
      <c r="O59"/>
    </row>
    <row r="60" spans="1:24">
      <c r="A60" s="190" t="s">
        <v>134</v>
      </c>
      <c r="B60" s="186"/>
      <c r="C60" s="261">
        <v>0</v>
      </c>
      <c r="D60" s="191"/>
      <c r="E60" s="261">
        <v>0</v>
      </c>
      <c r="F60" s="191"/>
      <c r="G60" s="261">
        <v>0</v>
      </c>
      <c r="H60" s="192"/>
      <c r="I60" s="261">
        <v>0</v>
      </c>
      <c r="J60" s="192"/>
      <c r="K60" s="261">
        <v>0</v>
      </c>
      <c r="L60" s="194"/>
      <c r="M60" s="193">
        <f>SUM(C60:K60)</f>
        <v>0</v>
      </c>
      <c r="O60"/>
    </row>
    <row r="61" spans="1:24">
      <c r="A61" s="190" t="s">
        <v>135</v>
      </c>
      <c r="B61" s="186"/>
      <c r="C61" s="261">
        <v>0</v>
      </c>
      <c r="D61" s="191"/>
      <c r="E61" s="261">
        <v>0</v>
      </c>
      <c r="F61" s="191"/>
      <c r="G61" s="261">
        <v>0</v>
      </c>
      <c r="H61" s="192"/>
      <c r="I61" s="261">
        <v>0</v>
      </c>
      <c r="J61" s="192"/>
      <c r="K61" s="261">
        <v>0</v>
      </c>
      <c r="L61" s="194"/>
      <c r="M61" s="193">
        <f>SUM(C61:K61)</f>
        <v>0</v>
      </c>
      <c r="O61"/>
    </row>
    <row r="62" spans="1:24">
      <c r="A62" s="198" t="s">
        <v>99</v>
      </c>
      <c r="B62" s="186"/>
      <c r="C62" s="261">
        <v>0</v>
      </c>
      <c r="D62" s="191"/>
      <c r="E62" s="261">
        <v>0</v>
      </c>
      <c r="F62" s="191"/>
      <c r="G62" s="261">
        <v>0</v>
      </c>
      <c r="H62" s="192"/>
      <c r="I62" s="261">
        <v>0</v>
      </c>
      <c r="J62" s="192"/>
      <c r="K62" s="261">
        <v>0</v>
      </c>
      <c r="L62" s="194"/>
      <c r="M62" s="193">
        <f>SUM(C62:K62)</f>
        <v>0</v>
      </c>
      <c r="O62"/>
    </row>
    <row r="63" spans="1:24" s="143" customFormat="1">
      <c r="A63" s="197" t="s">
        <v>136</v>
      </c>
      <c r="B63" s="195"/>
      <c r="C63" s="193">
        <f>SUM(C59:C62)</f>
        <v>0</v>
      </c>
      <c r="D63" s="205"/>
      <c r="E63" s="193">
        <f>SUM(E59:E62)</f>
        <v>0</v>
      </c>
      <c r="F63" s="205"/>
      <c r="G63" s="193">
        <f>SUM(G59:G62)</f>
        <v>0</v>
      </c>
      <c r="H63" s="205"/>
      <c r="I63" s="193">
        <f>SUM(I59:I62)</f>
        <v>0</v>
      </c>
      <c r="J63" s="205"/>
      <c r="K63" s="193">
        <f>SUM(K59:K62)</f>
        <v>0</v>
      </c>
      <c r="L63" s="147"/>
      <c r="M63" s="193">
        <f>SUM(C63:K63)</f>
        <v>0</v>
      </c>
      <c r="N63" s="142"/>
      <c r="O63"/>
      <c r="P63"/>
      <c r="Q63"/>
      <c r="R63"/>
      <c r="S63"/>
      <c r="T63"/>
      <c r="U63"/>
      <c r="V63"/>
      <c r="W63"/>
      <c r="X63"/>
    </row>
    <row r="64" spans="1:24">
      <c r="A64" s="175"/>
      <c r="B64" s="186"/>
      <c r="C64" s="194"/>
      <c r="D64" s="194"/>
      <c r="E64" s="194"/>
      <c r="F64" s="194"/>
      <c r="G64" s="194"/>
      <c r="H64" s="194"/>
      <c r="I64" s="194"/>
      <c r="J64" s="194"/>
      <c r="K64" s="194"/>
      <c r="L64" s="194"/>
      <c r="M64" s="147"/>
      <c r="O64"/>
    </row>
    <row r="65" spans="1:24">
      <c r="A65" s="175"/>
      <c r="B65" s="186"/>
      <c r="C65" s="194"/>
      <c r="D65" s="194"/>
      <c r="E65" s="194"/>
      <c r="F65" s="194"/>
      <c r="G65" s="194"/>
      <c r="H65" s="194"/>
      <c r="I65" s="194"/>
      <c r="J65" s="194"/>
      <c r="K65" s="194"/>
      <c r="L65" s="194"/>
      <c r="M65" s="147"/>
      <c r="O65"/>
    </row>
    <row r="66" spans="1:24" s="136" customFormat="1">
      <c r="A66" s="189" t="s">
        <v>137</v>
      </c>
      <c r="B66" s="195"/>
      <c r="C66" s="193">
        <f>C15+C25+C34+C41+C50+C56+C63</f>
        <v>0</v>
      </c>
      <c r="D66" s="205"/>
      <c r="E66" s="193">
        <f>E15+E25+E34+E41+E50+E56+E63</f>
        <v>0</v>
      </c>
      <c r="F66" s="205"/>
      <c r="G66" s="193">
        <f>G15+G25+G34+G41+G50+G56+G63</f>
        <v>0</v>
      </c>
      <c r="H66" s="205"/>
      <c r="I66" s="193">
        <f>I15+I25+I34+I41+I50+I56+I63</f>
        <v>0</v>
      </c>
      <c r="J66" s="205"/>
      <c r="K66" s="193">
        <f>K15+K25+K34+K41+K50+K56+K63</f>
        <v>0</v>
      </c>
      <c r="L66" s="147"/>
      <c r="M66" s="193">
        <f>SUM(C66:K66)</f>
        <v>0</v>
      </c>
      <c r="N66" s="139"/>
      <c r="O66"/>
      <c r="P66"/>
      <c r="Q66"/>
      <c r="R66"/>
      <c r="S66"/>
      <c r="T66"/>
      <c r="U66"/>
      <c r="V66"/>
      <c r="W66"/>
      <c r="X66"/>
    </row>
    <row r="67" spans="1:24" s="136" customFormat="1">
      <c r="A67" s="227"/>
      <c r="B67" s="228"/>
      <c r="C67" s="229"/>
      <c r="D67" s="229"/>
      <c r="E67" s="229"/>
      <c r="F67" s="229"/>
      <c r="G67" s="229"/>
      <c r="H67" s="229"/>
      <c r="I67" s="229"/>
      <c r="J67" s="229"/>
      <c r="K67" s="229"/>
      <c r="L67" s="229"/>
      <c r="M67" s="229"/>
      <c r="N67" s="139"/>
      <c r="O67"/>
      <c r="P67"/>
      <c r="Q67"/>
      <c r="R67"/>
      <c r="S67"/>
      <c r="T67"/>
      <c r="U67"/>
      <c r="V67"/>
      <c r="W67"/>
      <c r="X67"/>
    </row>
    <row r="68" spans="1:24" ht="18.75" customHeight="1">
      <c r="A68" s="185" t="s">
        <v>138</v>
      </c>
      <c r="B68" s="186"/>
      <c r="C68" s="147"/>
      <c r="D68" s="147"/>
      <c r="E68" s="147"/>
      <c r="F68" s="147"/>
      <c r="G68" s="147"/>
      <c r="H68" s="147"/>
      <c r="I68" s="147"/>
      <c r="J68" s="147"/>
      <c r="K68" s="147"/>
      <c r="L68" s="147"/>
      <c r="M68" s="147"/>
      <c r="O68"/>
    </row>
    <row r="69" spans="1:24" s="143" customFormat="1">
      <c r="A69" s="189" t="s">
        <v>96</v>
      </c>
      <c r="B69" s="195"/>
      <c r="C69" s="144"/>
      <c r="D69" s="145"/>
      <c r="E69" s="144"/>
      <c r="F69" s="145"/>
      <c r="G69" s="144"/>
      <c r="H69" s="145"/>
      <c r="I69" s="144"/>
      <c r="J69" s="145"/>
      <c r="K69" s="144"/>
      <c r="L69" s="145"/>
      <c r="M69" s="144"/>
      <c r="N69" s="142"/>
      <c r="O69"/>
      <c r="P69"/>
      <c r="Q69"/>
      <c r="R69"/>
      <c r="S69"/>
      <c r="T69"/>
      <c r="U69"/>
      <c r="V69"/>
      <c r="W69"/>
      <c r="X69"/>
    </row>
    <row r="70" spans="1:24" s="143" customFormat="1">
      <c r="A70" s="198" t="s">
        <v>97</v>
      </c>
      <c r="B70" s="195"/>
      <c r="C70" s="261">
        <v>0</v>
      </c>
      <c r="D70" s="191"/>
      <c r="E70" s="261">
        <v>0</v>
      </c>
      <c r="F70" s="191"/>
      <c r="G70" s="261">
        <v>0</v>
      </c>
      <c r="H70" s="192"/>
      <c r="I70" s="261">
        <v>0</v>
      </c>
      <c r="J70" s="192"/>
      <c r="K70" s="261">
        <v>0</v>
      </c>
      <c r="L70" s="147"/>
      <c r="M70" s="193">
        <f>SUM(C70:K70)</f>
        <v>0</v>
      </c>
      <c r="N70" s="142"/>
      <c r="O70"/>
      <c r="P70"/>
      <c r="Q70"/>
      <c r="R70"/>
      <c r="S70"/>
      <c r="T70"/>
      <c r="U70"/>
      <c r="V70"/>
      <c r="W70"/>
      <c r="X70"/>
    </row>
    <row r="71" spans="1:24" s="143" customFormat="1">
      <c r="A71" s="198" t="s">
        <v>98</v>
      </c>
      <c r="B71" s="195"/>
      <c r="C71" s="261">
        <v>0</v>
      </c>
      <c r="D71" s="191"/>
      <c r="E71" s="261">
        <v>0</v>
      </c>
      <c r="F71" s="191"/>
      <c r="G71" s="261">
        <v>0</v>
      </c>
      <c r="H71" s="192"/>
      <c r="I71" s="261">
        <v>0</v>
      </c>
      <c r="J71" s="192"/>
      <c r="K71" s="261">
        <v>0</v>
      </c>
      <c r="L71" s="147"/>
      <c r="M71" s="193">
        <f>SUM(C71:K71)</f>
        <v>0</v>
      </c>
      <c r="N71" s="142"/>
      <c r="O71"/>
      <c r="P71"/>
      <c r="Q71"/>
      <c r="R71"/>
      <c r="S71"/>
      <c r="T71"/>
      <c r="U71"/>
      <c r="V71"/>
      <c r="W71"/>
      <c r="X71"/>
    </row>
    <row r="72" spans="1:24" s="143" customFormat="1">
      <c r="A72" s="198" t="s">
        <v>99</v>
      </c>
      <c r="B72" s="195"/>
      <c r="C72" s="261"/>
      <c r="D72" s="191"/>
      <c r="E72" s="261"/>
      <c r="F72" s="191"/>
      <c r="G72" s="261"/>
      <c r="H72" s="192"/>
      <c r="I72" s="261"/>
      <c r="J72" s="192"/>
      <c r="K72" s="261"/>
      <c r="L72" s="147"/>
      <c r="M72" s="193">
        <f>SUM(C72:K72)</f>
        <v>0</v>
      </c>
      <c r="N72" s="142"/>
      <c r="O72"/>
      <c r="P72"/>
      <c r="Q72"/>
      <c r="R72"/>
      <c r="S72"/>
      <c r="T72"/>
      <c r="U72"/>
      <c r="V72"/>
      <c r="W72"/>
      <c r="X72"/>
    </row>
    <row r="73" spans="1:24" s="143" customFormat="1">
      <c r="A73" s="189" t="s">
        <v>100</v>
      </c>
      <c r="B73" s="195"/>
      <c r="C73" s="193">
        <f>SUM(C70:C72)</f>
        <v>0</v>
      </c>
      <c r="D73" s="205"/>
      <c r="E73" s="193">
        <f>SUM(E70:E72)</f>
        <v>0</v>
      </c>
      <c r="F73" s="205"/>
      <c r="G73" s="193">
        <f>SUM(G70:G72)</f>
        <v>0</v>
      </c>
      <c r="H73" s="205"/>
      <c r="I73" s="193">
        <f>SUM(I70:I72)</f>
        <v>0</v>
      </c>
      <c r="J73" s="205"/>
      <c r="K73" s="193">
        <f>SUM(K70:K72)</f>
        <v>0</v>
      </c>
      <c r="L73" s="147"/>
      <c r="M73" s="193">
        <f>SUM(C73:K73)</f>
        <v>0</v>
      </c>
      <c r="N73" s="142"/>
      <c r="O73"/>
      <c r="P73"/>
      <c r="Q73"/>
      <c r="R73"/>
      <c r="S73"/>
      <c r="T73"/>
      <c r="U73"/>
      <c r="V73"/>
      <c r="W73"/>
      <c r="X73"/>
    </row>
    <row r="74" spans="1:24">
      <c r="A74" s="197"/>
      <c r="B74" s="186"/>
      <c r="C74" s="194"/>
      <c r="D74" s="194"/>
      <c r="E74" s="194"/>
      <c r="F74" s="194"/>
      <c r="G74" s="194"/>
      <c r="H74" s="194"/>
      <c r="I74" s="194"/>
      <c r="J74" s="194"/>
      <c r="K74" s="194"/>
      <c r="L74" s="194"/>
      <c r="M74" s="147"/>
      <c r="O74"/>
    </row>
    <row r="75" spans="1:24">
      <c r="A75" s="197" t="s">
        <v>101</v>
      </c>
      <c r="B75" s="186"/>
      <c r="C75" s="194"/>
      <c r="D75" s="194"/>
      <c r="E75" s="194"/>
      <c r="F75" s="194"/>
      <c r="G75" s="194"/>
      <c r="H75" s="194"/>
      <c r="I75" s="194"/>
      <c r="J75" s="194"/>
      <c r="K75" s="194"/>
      <c r="L75" s="194"/>
      <c r="M75" s="147"/>
      <c r="O75"/>
    </row>
    <row r="76" spans="1:24">
      <c r="A76" s="190" t="s">
        <v>102</v>
      </c>
      <c r="B76" s="186"/>
      <c r="C76" s="261">
        <v>0</v>
      </c>
      <c r="D76" s="191"/>
      <c r="E76" s="261">
        <v>0</v>
      </c>
      <c r="F76" s="191"/>
      <c r="G76" s="261">
        <v>0</v>
      </c>
      <c r="H76" s="192"/>
      <c r="I76" s="261">
        <v>0</v>
      </c>
      <c r="J76" s="192"/>
      <c r="K76" s="261">
        <v>0</v>
      </c>
      <c r="L76" s="194"/>
      <c r="M76" s="193">
        <f t="shared" ref="M76:M83" si="3">SUM(C76:K76)</f>
        <v>0</v>
      </c>
      <c r="O76"/>
    </row>
    <row r="77" spans="1:24">
      <c r="A77" s="190" t="s">
        <v>103</v>
      </c>
      <c r="B77" s="186"/>
      <c r="C77" s="261">
        <v>0</v>
      </c>
      <c r="D77" s="191"/>
      <c r="E77" s="261">
        <v>0</v>
      </c>
      <c r="F77" s="191"/>
      <c r="G77" s="261">
        <v>0</v>
      </c>
      <c r="H77" s="192"/>
      <c r="I77" s="261">
        <v>0</v>
      </c>
      <c r="J77" s="192"/>
      <c r="K77" s="261">
        <v>0</v>
      </c>
      <c r="L77" s="194"/>
      <c r="M77" s="193">
        <f t="shared" si="3"/>
        <v>0</v>
      </c>
      <c r="O77"/>
    </row>
    <row r="78" spans="1:24" s="141" customFormat="1">
      <c r="A78" s="190" t="s">
        <v>104</v>
      </c>
      <c r="B78" s="186"/>
      <c r="C78" s="261">
        <v>0</v>
      </c>
      <c r="D78" s="191"/>
      <c r="E78" s="261">
        <v>0</v>
      </c>
      <c r="F78" s="191"/>
      <c r="G78" s="261">
        <v>0</v>
      </c>
      <c r="H78" s="192"/>
      <c r="I78" s="261">
        <v>0</v>
      </c>
      <c r="J78" s="192"/>
      <c r="K78" s="261">
        <v>0</v>
      </c>
      <c r="L78" s="194"/>
      <c r="M78" s="193">
        <f t="shared" si="3"/>
        <v>0</v>
      </c>
      <c r="N78" s="140"/>
      <c r="O78"/>
      <c r="P78"/>
      <c r="Q78"/>
      <c r="R78"/>
      <c r="S78"/>
      <c r="T78"/>
      <c r="U78"/>
      <c r="V78"/>
      <c r="W78"/>
      <c r="X78"/>
    </row>
    <row r="79" spans="1:24">
      <c r="A79" s="198" t="s">
        <v>105</v>
      </c>
      <c r="B79" s="199"/>
      <c r="C79" s="261">
        <v>0</v>
      </c>
      <c r="D79" s="191"/>
      <c r="E79" s="261">
        <v>0</v>
      </c>
      <c r="F79" s="191"/>
      <c r="G79" s="261">
        <v>0</v>
      </c>
      <c r="H79" s="192"/>
      <c r="I79" s="261">
        <v>0</v>
      </c>
      <c r="J79" s="192"/>
      <c r="K79" s="261">
        <v>0</v>
      </c>
      <c r="L79" s="200"/>
      <c r="M79" s="193">
        <f t="shared" si="3"/>
        <v>0</v>
      </c>
      <c r="O79"/>
    </row>
    <row r="80" spans="1:24">
      <c r="A80" s="190" t="s">
        <v>106</v>
      </c>
      <c r="B80" s="186"/>
      <c r="C80" s="261">
        <v>0</v>
      </c>
      <c r="D80" s="191"/>
      <c r="E80" s="261">
        <v>0</v>
      </c>
      <c r="F80" s="191"/>
      <c r="G80" s="261">
        <v>0</v>
      </c>
      <c r="H80" s="192"/>
      <c r="I80" s="261">
        <v>0</v>
      </c>
      <c r="J80" s="192"/>
      <c r="K80" s="261">
        <v>0</v>
      </c>
      <c r="L80" s="194"/>
      <c r="M80" s="193">
        <f t="shared" si="3"/>
        <v>0</v>
      </c>
      <c r="O80"/>
    </row>
    <row r="81" spans="1:24">
      <c r="A81" s="190" t="s">
        <v>107</v>
      </c>
      <c r="B81" s="186"/>
      <c r="C81" s="261">
        <v>0</v>
      </c>
      <c r="D81" s="191"/>
      <c r="E81" s="261">
        <v>0</v>
      </c>
      <c r="F81" s="191"/>
      <c r="G81" s="261">
        <v>0</v>
      </c>
      <c r="H81" s="192"/>
      <c r="I81" s="261">
        <v>0</v>
      </c>
      <c r="J81" s="192"/>
      <c r="K81" s="261">
        <v>0</v>
      </c>
      <c r="L81" s="194"/>
      <c r="M81" s="193">
        <f t="shared" si="3"/>
        <v>0</v>
      </c>
      <c r="O81"/>
    </row>
    <row r="82" spans="1:24" s="136" customFormat="1">
      <c r="A82" s="190" t="s">
        <v>99</v>
      </c>
      <c r="B82" s="186"/>
      <c r="C82" s="261">
        <v>0</v>
      </c>
      <c r="D82" s="191"/>
      <c r="E82" s="261">
        <v>0</v>
      </c>
      <c r="F82" s="191"/>
      <c r="G82" s="261">
        <v>0</v>
      </c>
      <c r="H82" s="192"/>
      <c r="I82" s="261">
        <v>0</v>
      </c>
      <c r="J82" s="192"/>
      <c r="K82" s="261">
        <v>0</v>
      </c>
      <c r="L82" s="194"/>
      <c r="M82" s="193">
        <f t="shared" si="3"/>
        <v>0</v>
      </c>
      <c r="N82" s="139"/>
      <c r="O82"/>
      <c r="P82"/>
      <c r="Q82"/>
      <c r="R82"/>
      <c r="S82"/>
      <c r="T82"/>
      <c r="U82"/>
      <c r="V82"/>
      <c r="W82"/>
      <c r="X82"/>
    </row>
    <row r="83" spans="1:24" s="143" customFormat="1">
      <c r="A83" s="197" t="s">
        <v>108</v>
      </c>
      <c r="B83" s="195"/>
      <c r="C83" s="193">
        <f>SUM(C76:C82)</f>
        <v>0</v>
      </c>
      <c r="D83" s="205"/>
      <c r="E83" s="193">
        <f>SUM(E76:E82)</f>
        <v>0</v>
      </c>
      <c r="F83" s="205"/>
      <c r="G83" s="193">
        <f>SUM(G76:G82)</f>
        <v>0</v>
      </c>
      <c r="H83" s="205"/>
      <c r="I83" s="193">
        <f>SUM(I76:I82)</f>
        <v>0</v>
      </c>
      <c r="J83" s="205"/>
      <c r="K83" s="193">
        <f>SUM(K76:K82)</f>
        <v>0</v>
      </c>
      <c r="L83" s="147"/>
      <c r="M83" s="193">
        <f t="shared" si="3"/>
        <v>0</v>
      </c>
      <c r="N83" s="142"/>
      <c r="O83"/>
      <c r="P83"/>
      <c r="Q83"/>
      <c r="R83"/>
      <c r="S83"/>
      <c r="T83"/>
      <c r="U83"/>
      <c r="V83"/>
      <c r="W83"/>
      <c r="X83"/>
    </row>
    <row r="84" spans="1:24" s="143" customFormat="1">
      <c r="A84" s="197"/>
      <c r="B84" s="195"/>
      <c r="C84" s="147"/>
      <c r="D84" s="147"/>
      <c r="E84" s="147"/>
      <c r="F84" s="147"/>
      <c r="G84" s="147"/>
      <c r="H84" s="147"/>
      <c r="I84" s="147"/>
      <c r="J84" s="147"/>
      <c r="K84" s="147"/>
      <c r="L84" s="147"/>
      <c r="M84" s="147"/>
      <c r="N84" s="142"/>
      <c r="O84"/>
      <c r="P84"/>
      <c r="Q84"/>
      <c r="R84"/>
      <c r="S84"/>
      <c r="T84"/>
      <c r="U84"/>
      <c r="V84"/>
      <c r="W84"/>
      <c r="X84"/>
    </row>
    <row r="85" spans="1:24" s="143" customFormat="1">
      <c r="A85" s="197" t="s">
        <v>109</v>
      </c>
      <c r="B85" s="195"/>
      <c r="C85" s="147"/>
      <c r="D85" s="147"/>
      <c r="E85" s="147"/>
      <c r="F85" s="147"/>
      <c r="G85" s="147"/>
      <c r="H85" s="147"/>
      <c r="I85" s="147"/>
      <c r="J85" s="147"/>
      <c r="K85" s="147"/>
      <c r="L85" s="147"/>
      <c r="M85" s="147"/>
      <c r="N85" s="142"/>
      <c r="O85"/>
      <c r="P85"/>
      <c r="Q85"/>
      <c r="R85"/>
      <c r="S85"/>
      <c r="T85"/>
      <c r="U85"/>
      <c r="V85"/>
      <c r="W85"/>
      <c r="X85"/>
    </row>
    <row r="86" spans="1:24" s="143" customFormat="1">
      <c r="A86" s="198" t="s">
        <v>139</v>
      </c>
      <c r="B86" s="195"/>
      <c r="C86" s="261">
        <v>0</v>
      </c>
      <c r="D86" s="191"/>
      <c r="E86" s="261">
        <v>0</v>
      </c>
      <c r="F86" s="191"/>
      <c r="G86" s="261">
        <v>0</v>
      </c>
      <c r="H86" s="192"/>
      <c r="I86" s="261">
        <v>0</v>
      </c>
      <c r="J86" s="192"/>
      <c r="K86" s="261">
        <v>0</v>
      </c>
      <c r="L86" s="147"/>
      <c r="M86" s="193">
        <f t="shared" ref="M86:M91" si="4">SUM(C86:K86)</f>
        <v>0</v>
      </c>
      <c r="N86" s="142"/>
      <c r="O86"/>
      <c r="P86"/>
      <c r="Q86"/>
      <c r="R86"/>
      <c r="S86"/>
      <c r="T86"/>
      <c r="U86"/>
      <c r="V86"/>
      <c r="W86"/>
      <c r="X86"/>
    </row>
    <row r="87" spans="1:24" s="143" customFormat="1">
      <c r="A87" s="198" t="s">
        <v>140</v>
      </c>
      <c r="B87" s="195"/>
      <c r="C87" s="261">
        <v>0</v>
      </c>
      <c r="D87" s="191"/>
      <c r="E87" s="261">
        <v>0</v>
      </c>
      <c r="F87" s="191"/>
      <c r="G87" s="261">
        <v>0</v>
      </c>
      <c r="H87" s="192"/>
      <c r="I87" s="261">
        <v>0</v>
      </c>
      <c r="J87" s="192"/>
      <c r="K87" s="261">
        <v>0</v>
      </c>
      <c r="L87" s="147"/>
      <c r="M87" s="193">
        <f t="shared" si="4"/>
        <v>0</v>
      </c>
      <c r="N87" s="142"/>
      <c r="O87"/>
      <c r="P87"/>
      <c r="Q87"/>
      <c r="R87"/>
      <c r="S87"/>
      <c r="T87"/>
      <c r="U87"/>
      <c r="V87"/>
      <c r="W87"/>
      <c r="X87"/>
    </row>
    <row r="88" spans="1:24" s="143" customFormat="1">
      <c r="A88" s="198" t="s">
        <v>141</v>
      </c>
      <c r="B88" s="195"/>
      <c r="C88" s="261">
        <v>0</v>
      </c>
      <c r="D88" s="191"/>
      <c r="E88" s="261">
        <v>0</v>
      </c>
      <c r="F88" s="191"/>
      <c r="G88" s="261">
        <v>0</v>
      </c>
      <c r="H88" s="192"/>
      <c r="I88" s="261">
        <v>0</v>
      </c>
      <c r="J88" s="192"/>
      <c r="K88" s="261">
        <v>0</v>
      </c>
      <c r="L88" s="147"/>
      <c r="M88" s="193">
        <f t="shared" si="4"/>
        <v>0</v>
      </c>
      <c r="N88" s="142"/>
      <c r="O88"/>
      <c r="P88"/>
      <c r="Q88"/>
      <c r="R88"/>
      <c r="S88"/>
      <c r="T88"/>
      <c r="U88"/>
      <c r="V88"/>
      <c r="W88"/>
      <c r="X88"/>
    </row>
    <row r="89" spans="1:24" s="143" customFormat="1">
      <c r="A89" s="198" t="s">
        <v>113</v>
      </c>
      <c r="B89" s="195"/>
      <c r="C89" s="261">
        <v>0</v>
      </c>
      <c r="D89" s="191"/>
      <c r="E89" s="261">
        <v>0</v>
      </c>
      <c r="F89" s="191"/>
      <c r="G89" s="261">
        <v>0</v>
      </c>
      <c r="H89" s="192"/>
      <c r="I89" s="261">
        <v>0</v>
      </c>
      <c r="J89" s="192"/>
      <c r="K89" s="261">
        <v>0</v>
      </c>
      <c r="L89" s="147"/>
      <c r="M89" s="193">
        <f t="shared" si="4"/>
        <v>0</v>
      </c>
      <c r="N89" s="142"/>
      <c r="O89"/>
      <c r="P89"/>
      <c r="Q89"/>
      <c r="R89"/>
      <c r="S89"/>
      <c r="T89"/>
      <c r="U89"/>
      <c r="V89"/>
      <c r="W89"/>
      <c r="X89"/>
    </row>
    <row r="90" spans="1:24" s="143" customFormat="1">
      <c r="A90" s="198" t="s">
        <v>99</v>
      </c>
      <c r="B90" s="195"/>
      <c r="C90" s="261">
        <v>0</v>
      </c>
      <c r="D90" s="191"/>
      <c r="E90" s="261">
        <v>0</v>
      </c>
      <c r="F90" s="191"/>
      <c r="G90" s="261">
        <v>0</v>
      </c>
      <c r="H90" s="192"/>
      <c r="I90" s="261">
        <v>0</v>
      </c>
      <c r="J90" s="192"/>
      <c r="K90" s="261">
        <v>0</v>
      </c>
      <c r="L90" s="147"/>
      <c r="M90" s="193">
        <f t="shared" si="4"/>
        <v>0</v>
      </c>
      <c r="N90" s="142"/>
      <c r="O90"/>
      <c r="P90"/>
      <c r="Q90"/>
      <c r="R90"/>
      <c r="S90"/>
      <c r="T90"/>
      <c r="U90"/>
      <c r="V90"/>
      <c r="W90"/>
      <c r="X90"/>
    </row>
    <row r="91" spans="1:24" s="143" customFormat="1">
      <c r="A91" s="197" t="s">
        <v>142</v>
      </c>
      <c r="B91" s="195"/>
      <c r="C91" s="193">
        <f>SUM(C86:C90)</f>
        <v>0</v>
      </c>
      <c r="D91" s="205"/>
      <c r="E91" s="193">
        <f>SUM(E86:E90)</f>
        <v>0</v>
      </c>
      <c r="F91" s="205"/>
      <c r="G91" s="193">
        <f>SUM(G86:G90)</f>
        <v>0</v>
      </c>
      <c r="H91" s="205"/>
      <c r="I91" s="193">
        <f>SUM(I86:I90)</f>
        <v>0</v>
      </c>
      <c r="J91" s="205"/>
      <c r="K91" s="193">
        <f>SUM(K86:K90)</f>
        <v>0</v>
      </c>
      <c r="L91" s="147"/>
      <c r="M91" s="193">
        <f t="shared" si="4"/>
        <v>0</v>
      </c>
      <c r="N91" s="142"/>
      <c r="O91"/>
      <c r="P91"/>
      <c r="Q91"/>
      <c r="R91"/>
      <c r="S91"/>
      <c r="T91"/>
      <c r="U91"/>
      <c r="V91"/>
      <c r="W91"/>
      <c r="X91"/>
    </row>
    <row r="92" spans="1:24" s="143" customFormat="1">
      <c r="A92" s="197"/>
      <c r="B92" s="195"/>
      <c r="C92" s="147"/>
      <c r="D92" s="147"/>
      <c r="E92" s="147"/>
      <c r="F92" s="147"/>
      <c r="G92" s="147"/>
      <c r="H92" s="147"/>
      <c r="I92" s="147"/>
      <c r="J92" s="147"/>
      <c r="K92" s="147"/>
      <c r="L92" s="147"/>
      <c r="M92" s="147"/>
      <c r="N92" s="142"/>
      <c r="O92"/>
      <c r="P92"/>
      <c r="Q92"/>
      <c r="R92"/>
      <c r="S92"/>
      <c r="T92"/>
      <c r="U92"/>
      <c r="V92"/>
      <c r="W92"/>
      <c r="X92"/>
    </row>
    <row r="93" spans="1:24" s="141" customFormat="1">
      <c r="A93" s="197" t="s">
        <v>116</v>
      </c>
      <c r="B93" s="199"/>
      <c r="C93" s="200"/>
      <c r="D93" s="200"/>
      <c r="E93" s="200"/>
      <c r="F93" s="200"/>
      <c r="G93" s="200"/>
      <c r="H93" s="200"/>
      <c r="I93" s="200"/>
      <c r="J93" s="200"/>
      <c r="K93" s="200"/>
      <c r="L93" s="200"/>
      <c r="M93" s="147"/>
      <c r="N93" s="140"/>
      <c r="O93"/>
      <c r="P93"/>
      <c r="Q93"/>
      <c r="R93"/>
      <c r="S93"/>
      <c r="T93"/>
      <c r="U93"/>
      <c r="V93"/>
      <c r="W93"/>
      <c r="X93"/>
    </row>
    <row r="94" spans="1:24" s="141" customFormat="1">
      <c r="A94" s="198" t="s">
        <v>117</v>
      </c>
      <c r="B94" s="199"/>
      <c r="C94" s="261">
        <v>0</v>
      </c>
      <c r="D94" s="191"/>
      <c r="E94" s="261">
        <v>0</v>
      </c>
      <c r="F94" s="191"/>
      <c r="G94" s="261">
        <v>0</v>
      </c>
      <c r="H94" s="192"/>
      <c r="I94" s="261">
        <v>0</v>
      </c>
      <c r="J94" s="192"/>
      <c r="K94" s="261">
        <v>0</v>
      </c>
      <c r="L94" s="200"/>
      <c r="M94" s="193">
        <f>SUM(C94:K94)</f>
        <v>0</v>
      </c>
      <c r="N94" s="140"/>
      <c r="O94"/>
      <c r="P94"/>
      <c r="Q94"/>
      <c r="R94"/>
      <c r="S94"/>
      <c r="T94"/>
      <c r="U94"/>
      <c r="V94"/>
      <c r="W94"/>
      <c r="X94"/>
    </row>
    <row r="95" spans="1:24" s="141" customFormat="1">
      <c r="A95" s="198" t="s">
        <v>118</v>
      </c>
      <c r="B95" s="199"/>
      <c r="C95" s="261">
        <v>0</v>
      </c>
      <c r="D95" s="191"/>
      <c r="E95" s="261">
        <v>0</v>
      </c>
      <c r="F95" s="191"/>
      <c r="G95" s="261">
        <v>0</v>
      </c>
      <c r="H95" s="192"/>
      <c r="I95" s="261">
        <v>0</v>
      </c>
      <c r="J95" s="192"/>
      <c r="K95" s="261">
        <v>0</v>
      </c>
      <c r="L95" s="200"/>
      <c r="M95" s="193">
        <f>SUM(C95:K95)</f>
        <v>0</v>
      </c>
      <c r="N95" s="140"/>
      <c r="O95"/>
      <c r="P95"/>
      <c r="Q95"/>
      <c r="R95"/>
      <c r="S95"/>
      <c r="T95"/>
      <c r="U95"/>
      <c r="V95"/>
      <c r="W95"/>
      <c r="X95"/>
    </row>
    <row r="96" spans="1:24" s="141" customFormat="1">
      <c r="A96" s="198" t="s">
        <v>119</v>
      </c>
      <c r="B96" s="199"/>
      <c r="C96" s="261">
        <v>0</v>
      </c>
      <c r="D96" s="191"/>
      <c r="E96" s="261">
        <v>0</v>
      </c>
      <c r="F96" s="191"/>
      <c r="G96" s="261">
        <v>0</v>
      </c>
      <c r="H96" s="192"/>
      <c r="I96" s="261">
        <v>0</v>
      </c>
      <c r="J96" s="192"/>
      <c r="K96" s="261">
        <v>0</v>
      </c>
      <c r="L96" s="200"/>
      <c r="M96" s="193">
        <f>SUM(C96:K96)</f>
        <v>0</v>
      </c>
      <c r="N96" s="140"/>
      <c r="O96"/>
      <c r="P96"/>
      <c r="Q96"/>
      <c r="R96"/>
      <c r="S96"/>
      <c r="T96"/>
      <c r="U96"/>
      <c r="V96"/>
      <c r="W96"/>
      <c r="X96"/>
    </row>
    <row r="97" spans="1:24" s="141" customFormat="1">
      <c r="A97" s="198" t="s">
        <v>99</v>
      </c>
      <c r="B97" s="199"/>
      <c r="C97" s="261">
        <v>0</v>
      </c>
      <c r="D97" s="191"/>
      <c r="E97" s="261">
        <v>0</v>
      </c>
      <c r="F97" s="191"/>
      <c r="G97" s="261">
        <v>0</v>
      </c>
      <c r="H97" s="192"/>
      <c r="I97" s="261">
        <v>0</v>
      </c>
      <c r="J97" s="192"/>
      <c r="K97" s="261">
        <v>0</v>
      </c>
      <c r="L97" s="200"/>
      <c r="M97" s="193">
        <f>SUM(C97:K97)</f>
        <v>0</v>
      </c>
      <c r="N97" s="140"/>
      <c r="O97"/>
      <c r="P97"/>
      <c r="Q97"/>
      <c r="R97"/>
      <c r="S97"/>
      <c r="T97"/>
      <c r="U97"/>
      <c r="V97"/>
      <c r="W97"/>
      <c r="X97"/>
    </row>
    <row r="98" spans="1:24" s="143" customFormat="1">
      <c r="A98" s="197" t="s">
        <v>120</v>
      </c>
      <c r="B98" s="195"/>
      <c r="C98" s="193">
        <f>SUM(C94:C97)</f>
        <v>0</v>
      </c>
      <c r="D98" s="205"/>
      <c r="E98" s="193">
        <f>SUM(E94:E97)</f>
        <v>0</v>
      </c>
      <c r="F98" s="205"/>
      <c r="G98" s="193">
        <f>SUM(G94:G97)</f>
        <v>0</v>
      </c>
      <c r="H98" s="205"/>
      <c r="I98" s="193">
        <f>SUM(I94:I97)</f>
        <v>0</v>
      </c>
      <c r="J98" s="205"/>
      <c r="K98" s="193">
        <f>SUM(K94:K97)</f>
        <v>0</v>
      </c>
      <c r="L98" s="147"/>
      <c r="M98" s="193">
        <f>SUM(C98:K98)</f>
        <v>0</v>
      </c>
      <c r="N98" s="142"/>
      <c r="O98"/>
      <c r="P98"/>
      <c r="Q98"/>
      <c r="R98"/>
      <c r="S98"/>
      <c r="T98"/>
      <c r="U98"/>
      <c r="V98"/>
      <c r="W98"/>
      <c r="X98"/>
    </row>
    <row r="99" spans="1:24" s="143" customFormat="1">
      <c r="A99" s="197"/>
      <c r="B99" s="195"/>
      <c r="C99" s="147"/>
      <c r="D99" s="147"/>
      <c r="E99" s="147"/>
      <c r="F99" s="147"/>
      <c r="G99" s="147"/>
      <c r="H99" s="147"/>
      <c r="I99" s="147"/>
      <c r="J99" s="147"/>
      <c r="K99" s="147"/>
      <c r="L99" s="147"/>
      <c r="M99" s="147"/>
      <c r="N99" s="142"/>
      <c r="O99"/>
      <c r="P99"/>
      <c r="Q99"/>
      <c r="R99"/>
      <c r="S99"/>
      <c r="T99"/>
      <c r="U99"/>
      <c r="V99"/>
      <c r="W99"/>
      <c r="X99"/>
    </row>
    <row r="100" spans="1:24" s="143" customFormat="1">
      <c r="A100" s="197" t="s">
        <v>121</v>
      </c>
      <c r="B100" s="199"/>
      <c r="C100" s="147"/>
      <c r="D100" s="147"/>
      <c r="E100" s="147"/>
      <c r="F100" s="147"/>
      <c r="G100" s="147"/>
      <c r="H100" s="147"/>
      <c r="I100" s="147"/>
      <c r="J100" s="147"/>
      <c r="K100" s="147"/>
      <c r="L100" s="147"/>
      <c r="M100" s="147"/>
      <c r="N100" s="142"/>
      <c r="O100"/>
      <c r="P100"/>
      <c r="Q100"/>
      <c r="R100"/>
      <c r="S100"/>
      <c r="T100"/>
      <c r="U100"/>
      <c r="V100"/>
      <c r="W100"/>
      <c r="X100"/>
    </row>
    <row r="101" spans="1:24" s="143" customFormat="1">
      <c r="A101" s="198" t="s">
        <v>143</v>
      </c>
      <c r="B101" s="199"/>
      <c r="C101" s="261">
        <v>0</v>
      </c>
      <c r="D101" s="191"/>
      <c r="E101" s="261">
        <v>0</v>
      </c>
      <c r="F101" s="191"/>
      <c r="G101" s="261">
        <v>0</v>
      </c>
      <c r="H101" s="192"/>
      <c r="I101" s="261">
        <v>0</v>
      </c>
      <c r="J101" s="192"/>
      <c r="K101" s="261">
        <v>0</v>
      </c>
      <c r="L101" s="147"/>
      <c r="M101" s="193">
        <f t="shared" ref="M101:M106" si="5">SUM(C101:K101)</f>
        <v>0</v>
      </c>
      <c r="N101" s="142"/>
      <c r="O101"/>
      <c r="P101"/>
      <c r="Q101"/>
      <c r="R101"/>
      <c r="S101"/>
      <c r="T101"/>
      <c r="U101"/>
      <c r="V101"/>
      <c r="W101"/>
      <c r="X101"/>
    </row>
    <row r="102" spans="1:24" s="143" customFormat="1">
      <c r="A102" s="198" t="s">
        <v>123</v>
      </c>
      <c r="B102" s="199"/>
      <c r="C102" s="261">
        <v>0</v>
      </c>
      <c r="D102" s="191"/>
      <c r="E102" s="261">
        <v>0</v>
      </c>
      <c r="F102" s="191"/>
      <c r="G102" s="261">
        <v>0</v>
      </c>
      <c r="H102" s="192"/>
      <c r="I102" s="261">
        <v>0</v>
      </c>
      <c r="J102" s="192"/>
      <c r="K102" s="261">
        <v>0</v>
      </c>
      <c r="L102" s="147"/>
      <c r="M102" s="193">
        <f t="shared" si="5"/>
        <v>0</v>
      </c>
      <c r="N102" s="142"/>
      <c r="O102"/>
      <c r="P102"/>
      <c r="Q102"/>
      <c r="R102"/>
      <c r="S102"/>
      <c r="T102"/>
      <c r="U102"/>
      <c r="V102"/>
      <c r="W102"/>
      <c r="X102"/>
    </row>
    <row r="103" spans="1:24" s="143" customFormat="1">
      <c r="A103" s="198" t="s">
        <v>119</v>
      </c>
      <c r="B103" s="199"/>
      <c r="C103" s="261">
        <v>0</v>
      </c>
      <c r="D103" s="191"/>
      <c r="E103" s="261">
        <v>0</v>
      </c>
      <c r="F103" s="191"/>
      <c r="G103" s="261">
        <v>0</v>
      </c>
      <c r="H103" s="192"/>
      <c r="I103" s="261">
        <v>0</v>
      </c>
      <c r="J103" s="192"/>
      <c r="K103" s="261">
        <v>0</v>
      </c>
      <c r="L103" s="147"/>
      <c r="M103" s="193">
        <f t="shared" si="5"/>
        <v>0</v>
      </c>
      <c r="N103" s="142"/>
      <c r="O103"/>
      <c r="P103"/>
      <c r="Q103"/>
      <c r="R103"/>
      <c r="S103"/>
      <c r="T103"/>
      <c r="U103"/>
      <c r="V103"/>
      <c r="W103"/>
      <c r="X103"/>
    </row>
    <row r="104" spans="1:24" s="143" customFormat="1">
      <c r="A104" s="198" t="s">
        <v>124</v>
      </c>
      <c r="B104" s="199"/>
      <c r="C104" s="261">
        <v>0</v>
      </c>
      <c r="D104" s="191"/>
      <c r="E104" s="261">
        <v>0</v>
      </c>
      <c r="F104" s="191"/>
      <c r="G104" s="261">
        <v>0</v>
      </c>
      <c r="H104" s="192"/>
      <c r="I104" s="261">
        <v>0</v>
      </c>
      <c r="J104" s="192"/>
      <c r="K104" s="261">
        <v>0</v>
      </c>
      <c r="L104" s="147"/>
      <c r="M104" s="193">
        <f t="shared" si="5"/>
        <v>0</v>
      </c>
      <c r="N104" s="142"/>
      <c r="O104"/>
      <c r="P104"/>
      <c r="Q104"/>
      <c r="R104"/>
      <c r="S104"/>
      <c r="T104"/>
      <c r="U104"/>
      <c r="V104"/>
      <c r="W104"/>
      <c r="X104"/>
    </row>
    <row r="105" spans="1:24" s="143" customFormat="1">
      <c r="A105" s="198" t="s">
        <v>99</v>
      </c>
      <c r="B105" s="199"/>
      <c r="C105" s="261">
        <v>0</v>
      </c>
      <c r="D105" s="191"/>
      <c r="E105" s="261">
        <v>0</v>
      </c>
      <c r="F105" s="191"/>
      <c r="G105" s="261">
        <v>0</v>
      </c>
      <c r="H105" s="192"/>
      <c r="I105" s="261">
        <v>0</v>
      </c>
      <c r="J105" s="192"/>
      <c r="K105" s="261">
        <v>0</v>
      </c>
      <c r="L105" s="147"/>
      <c r="M105" s="193">
        <f t="shared" si="5"/>
        <v>0</v>
      </c>
      <c r="N105" s="142"/>
      <c r="O105"/>
      <c r="P105"/>
      <c r="Q105"/>
      <c r="R105"/>
      <c r="S105"/>
      <c r="T105"/>
      <c r="U105"/>
      <c r="V105"/>
      <c r="W105"/>
      <c r="X105"/>
    </row>
    <row r="106" spans="1:24" s="143" customFormat="1">
      <c r="A106" s="197" t="s">
        <v>144</v>
      </c>
      <c r="B106" s="195"/>
      <c r="C106" s="193">
        <f>SUM(C101:C105)</f>
        <v>0</v>
      </c>
      <c r="D106" s="205"/>
      <c r="E106" s="193">
        <f>SUM(E101:E105)</f>
        <v>0</v>
      </c>
      <c r="F106" s="205"/>
      <c r="G106" s="193">
        <f>SUM(G101:G105)</f>
        <v>0</v>
      </c>
      <c r="H106" s="205"/>
      <c r="I106" s="193">
        <f>SUM(I101:I105)</f>
        <v>0</v>
      </c>
      <c r="J106" s="205"/>
      <c r="K106" s="193">
        <f>SUM(K101:K105)</f>
        <v>0</v>
      </c>
      <c r="L106" s="147"/>
      <c r="M106" s="193">
        <f t="shared" si="5"/>
        <v>0</v>
      </c>
      <c r="N106" s="142"/>
      <c r="O106"/>
      <c r="P106"/>
      <c r="Q106"/>
      <c r="R106"/>
      <c r="S106"/>
      <c r="T106"/>
      <c r="U106"/>
      <c r="V106"/>
      <c r="W106"/>
      <c r="X106"/>
    </row>
    <row r="107" spans="1:24" s="143" customFormat="1">
      <c r="A107" s="197"/>
      <c r="B107" s="195"/>
      <c r="C107" s="147"/>
      <c r="D107" s="147"/>
      <c r="E107" s="147"/>
      <c r="F107" s="147"/>
      <c r="G107" s="147"/>
      <c r="H107" s="147"/>
      <c r="I107" s="147"/>
      <c r="J107" s="147"/>
      <c r="K107" s="147"/>
      <c r="L107" s="147"/>
      <c r="M107" s="147"/>
      <c r="N107" s="142"/>
      <c r="O107"/>
      <c r="P107"/>
      <c r="Q107"/>
      <c r="R107"/>
      <c r="S107"/>
      <c r="T107"/>
      <c r="U107"/>
      <c r="V107"/>
      <c r="W107"/>
      <c r="X107"/>
    </row>
    <row r="108" spans="1:24" s="143" customFormat="1">
      <c r="A108" s="197" t="s">
        <v>145</v>
      </c>
      <c r="B108" s="195"/>
      <c r="C108" s="147"/>
      <c r="D108" s="147"/>
      <c r="E108" s="147"/>
      <c r="F108" s="147"/>
      <c r="G108" s="147"/>
      <c r="H108" s="147"/>
      <c r="I108" s="147"/>
      <c r="J108" s="147"/>
      <c r="K108" s="147"/>
      <c r="L108" s="147"/>
      <c r="M108" s="147"/>
      <c r="N108" s="142"/>
      <c r="O108"/>
      <c r="P108"/>
      <c r="Q108"/>
      <c r="R108"/>
      <c r="S108"/>
      <c r="T108"/>
      <c r="U108"/>
      <c r="V108"/>
      <c r="W108"/>
      <c r="X108"/>
    </row>
    <row r="109" spans="1:24" s="143" customFormat="1">
      <c r="A109" s="198" t="s">
        <v>119</v>
      </c>
      <c r="B109" s="195"/>
      <c r="C109" s="261">
        <v>0</v>
      </c>
      <c r="D109" s="191"/>
      <c r="E109" s="261">
        <v>0</v>
      </c>
      <c r="F109" s="191"/>
      <c r="G109" s="261">
        <v>0</v>
      </c>
      <c r="H109" s="192"/>
      <c r="I109" s="261">
        <v>0</v>
      </c>
      <c r="J109" s="192"/>
      <c r="K109" s="261">
        <v>0</v>
      </c>
      <c r="L109" s="147"/>
      <c r="M109" s="193">
        <f t="shared" ref="M109:M115" si="6">SUM(C109:K109)</f>
        <v>0</v>
      </c>
      <c r="N109" s="142"/>
      <c r="O109"/>
      <c r="P109"/>
      <c r="Q109"/>
      <c r="R109"/>
      <c r="S109"/>
      <c r="T109"/>
      <c r="U109"/>
      <c r="V109"/>
      <c r="W109"/>
      <c r="X109"/>
    </row>
    <row r="110" spans="1:24" s="143" customFormat="1">
      <c r="A110" s="198" t="s">
        <v>146</v>
      </c>
      <c r="B110" s="195"/>
      <c r="C110" s="261">
        <v>0</v>
      </c>
      <c r="D110" s="191"/>
      <c r="E110" s="261">
        <v>0</v>
      </c>
      <c r="F110" s="191"/>
      <c r="G110" s="261">
        <v>0</v>
      </c>
      <c r="H110" s="192"/>
      <c r="I110" s="261">
        <v>0</v>
      </c>
      <c r="J110" s="192"/>
      <c r="K110" s="261">
        <v>0</v>
      </c>
      <c r="L110" s="147"/>
      <c r="M110" s="193">
        <f t="shared" si="6"/>
        <v>0</v>
      </c>
      <c r="N110" s="142"/>
      <c r="O110"/>
      <c r="P110"/>
      <c r="Q110"/>
      <c r="R110"/>
      <c r="S110"/>
      <c r="T110"/>
      <c r="U110"/>
      <c r="V110"/>
      <c r="W110"/>
      <c r="X110"/>
    </row>
    <row r="111" spans="1:24" s="143" customFormat="1">
      <c r="A111" s="198" t="s">
        <v>147</v>
      </c>
      <c r="B111" s="195"/>
      <c r="C111" s="261">
        <v>0</v>
      </c>
      <c r="D111" s="191"/>
      <c r="E111" s="261">
        <v>0</v>
      </c>
      <c r="F111" s="191"/>
      <c r="G111" s="261">
        <v>0</v>
      </c>
      <c r="H111" s="192"/>
      <c r="I111" s="261">
        <v>0</v>
      </c>
      <c r="J111" s="192"/>
      <c r="K111" s="261">
        <v>0</v>
      </c>
      <c r="L111" s="147"/>
      <c r="M111" s="193">
        <f t="shared" si="6"/>
        <v>0</v>
      </c>
      <c r="N111" s="142"/>
      <c r="O111"/>
      <c r="P111"/>
      <c r="Q111"/>
      <c r="R111"/>
      <c r="S111"/>
      <c r="T111"/>
      <c r="U111"/>
      <c r="V111"/>
      <c r="W111"/>
      <c r="X111"/>
    </row>
    <row r="112" spans="1:24" s="143" customFormat="1">
      <c r="A112" s="198" t="s">
        <v>148</v>
      </c>
      <c r="B112" s="195"/>
      <c r="C112" s="261">
        <v>0</v>
      </c>
      <c r="D112" s="191"/>
      <c r="E112" s="261">
        <v>0</v>
      </c>
      <c r="F112" s="191"/>
      <c r="G112" s="261">
        <v>0</v>
      </c>
      <c r="H112" s="192"/>
      <c r="I112" s="261">
        <v>0</v>
      </c>
      <c r="J112" s="192"/>
      <c r="K112" s="261">
        <v>0</v>
      </c>
      <c r="L112" s="147"/>
      <c r="M112" s="193">
        <f t="shared" si="6"/>
        <v>0</v>
      </c>
      <c r="N112" s="142"/>
      <c r="O112"/>
      <c r="P112"/>
      <c r="Q112"/>
      <c r="R112"/>
      <c r="S112"/>
      <c r="T112"/>
      <c r="U112"/>
      <c r="V112"/>
      <c r="W112"/>
      <c r="X112"/>
    </row>
    <row r="113" spans="1:24" s="143" customFormat="1">
      <c r="A113" s="198" t="s">
        <v>105</v>
      </c>
      <c r="B113" s="195"/>
      <c r="C113" s="261">
        <v>0</v>
      </c>
      <c r="D113" s="191"/>
      <c r="E113" s="261">
        <v>0</v>
      </c>
      <c r="F113" s="191"/>
      <c r="G113" s="261">
        <v>0</v>
      </c>
      <c r="H113" s="192"/>
      <c r="I113" s="261">
        <v>0</v>
      </c>
      <c r="J113" s="192"/>
      <c r="K113" s="261">
        <v>0</v>
      </c>
      <c r="L113" s="147"/>
      <c r="M113" s="193">
        <f t="shared" si="6"/>
        <v>0</v>
      </c>
      <c r="N113" s="142"/>
      <c r="O113"/>
      <c r="P113"/>
      <c r="Q113"/>
      <c r="R113"/>
      <c r="S113"/>
      <c r="T113"/>
      <c r="U113"/>
      <c r="V113"/>
      <c r="W113"/>
      <c r="X113"/>
    </row>
    <row r="114" spans="1:24" s="143" customFormat="1">
      <c r="A114" s="198" t="s">
        <v>99</v>
      </c>
      <c r="B114" s="195"/>
      <c r="C114" s="261">
        <v>0</v>
      </c>
      <c r="D114" s="191"/>
      <c r="E114" s="261">
        <v>0</v>
      </c>
      <c r="F114" s="191"/>
      <c r="G114" s="261">
        <v>0</v>
      </c>
      <c r="H114" s="192"/>
      <c r="I114" s="261">
        <v>0</v>
      </c>
      <c r="J114" s="192"/>
      <c r="K114" s="261">
        <v>0</v>
      </c>
      <c r="L114" s="147"/>
      <c r="M114" s="193">
        <f t="shared" si="6"/>
        <v>0</v>
      </c>
      <c r="N114" s="142"/>
      <c r="O114"/>
      <c r="P114"/>
      <c r="Q114"/>
      <c r="R114"/>
      <c r="S114"/>
      <c r="T114"/>
      <c r="U114"/>
      <c r="V114"/>
      <c r="W114"/>
      <c r="X114"/>
    </row>
    <row r="115" spans="1:24" s="143" customFormat="1">
      <c r="A115" s="197" t="s">
        <v>149</v>
      </c>
      <c r="B115" s="195"/>
      <c r="C115" s="193">
        <f>SUM(C109:C114)</f>
        <v>0</v>
      </c>
      <c r="D115" s="205"/>
      <c r="E115" s="193">
        <f>SUM(E109:E114)</f>
        <v>0</v>
      </c>
      <c r="F115" s="205"/>
      <c r="G115" s="193">
        <f>SUM(G109:G114)</f>
        <v>0</v>
      </c>
      <c r="H115" s="205"/>
      <c r="I115" s="193">
        <f>SUM(I109:I114)</f>
        <v>0</v>
      </c>
      <c r="J115" s="205"/>
      <c r="K115" s="193">
        <f>SUM(K109:K114)</f>
        <v>0</v>
      </c>
      <c r="L115" s="147"/>
      <c r="M115" s="193">
        <f t="shared" si="6"/>
        <v>0</v>
      </c>
      <c r="N115" s="142"/>
      <c r="O115"/>
      <c r="P115"/>
      <c r="Q115"/>
      <c r="R115"/>
      <c r="S115"/>
      <c r="T115"/>
      <c r="U115"/>
      <c r="V115"/>
      <c r="W115"/>
      <c r="X115"/>
    </row>
    <row r="116" spans="1:24" s="143" customFormat="1">
      <c r="A116" s="197"/>
      <c r="B116" s="195"/>
      <c r="C116" s="147"/>
      <c r="D116" s="147"/>
      <c r="E116" s="147"/>
      <c r="F116" s="147"/>
      <c r="G116" s="147"/>
      <c r="H116" s="147"/>
      <c r="I116" s="147"/>
      <c r="J116" s="147"/>
      <c r="K116" s="147"/>
      <c r="L116" s="147"/>
      <c r="M116" s="147"/>
      <c r="N116" s="142"/>
      <c r="O116"/>
      <c r="P116"/>
      <c r="Q116"/>
      <c r="R116"/>
      <c r="S116"/>
      <c r="T116"/>
      <c r="U116"/>
      <c r="V116"/>
      <c r="W116"/>
      <c r="X116"/>
    </row>
    <row r="117" spans="1:24" s="143" customFormat="1">
      <c r="A117" s="197" t="s">
        <v>150</v>
      </c>
      <c r="B117" s="195"/>
      <c r="C117" s="147"/>
      <c r="D117" s="147"/>
      <c r="E117" s="147"/>
      <c r="F117" s="147"/>
      <c r="G117" s="278"/>
      <c r="H117" s="147"/>
      <c r="I117" s="147"/>
      <c r="J117" s="147"/>
      <c r="K117" s="147"/>
      <c r="L117" s="147"/>
      <c r="M117" s="147"/>
      <c r="N117" s="142"/>
      <c r="O117"/>
      <c r="P117"/>
      <c r="Q117"/>
      <c r="R117"/>
      <c r="S117"/>
      <c r="T117"/>
      <c r="U117"/>
      <c r="V117"/>
      <c r="W117"/>
      <c r="X117"/>
    </row>
    <row r="118" spans="1:24" s="143" customFormat="1">
      <c r="A118" s="198" t="s">
        <v>151</v>
      </c>
      <c r="B118" s="195"/>
      <c r="C118" s="261">
        <v>0</v>
      </c>
      <c r="D118" s="191"/>
      <c r="E118" s="261">
        <v>0</v>
      </c>
      <c r="F118" s="191"/>
      <c r="G118" s="261">
        <v>0</v>
      </c>
      <c r="H118" s="192"/>
      <c r="I118" s="261">
        <v>0</v>
      </c>
      <c r="J118" s="192"/>
      <c r="K118" s="261">
        <v>0</v>
      </c>
      <c r="L118" s="147"/>
      <c r="M118" s="193">
        <f t="shared" ref="M118:M123" si="7">SUM(C118:K118)</f>
        <v>0</v>
      </c>
      <c r="N118" s="142"/>
      <c r="O118"/>
      <c r="P118"/>
      <c r="Q118"/>
      <c r="R118"/>
      <c r="S118"/>
      <c r="T118"/>
      <c r="U118"/>
      <c r="V118"/>
      <c r="W118"/>
      <c r="X118"/>
    </row>
    <row r="119" spans="1:24" s="143" customFormat="1">
      <c r="A119" s="198" t="s">
        <v>152</v>
      </c>
      <c r="B119" s="195"/>
      <c r="C119" s="261">
        <v>0</v>
      </c>
      <c r="D119" s="191"/>
      <c r="E119" s="261">
        <v>0</v>
      </c>
      <c r="F119" s="191"/>
      <c r="G119" s="261">
        <v>0</v>
      </c>
      <c r="H119" s="192"/>
      <c r="I119" s="261">
        <v>0</v>
      </c>
      <c r="J119" s="192"/>
      <c r="K119" s="261">
        <v>0</v>
      </c>
      <c r="L119" s="147"/>
      <c r="M119" s="193">
        <f t="shared" si="7"/>
        <v>0</v>
      </c>
      <c r="N119" s="142"/>
      <c r="O119"/>
      <c r="P119"/>
      <c r="Q119"/>
      <c r="R119"/>
      <c r="S119"/>
      <c r="T119"/>
      <c r="U119"/>
      <c r="V119"/>
      <c r="W119"/>
      <c r="X119"/>
    </row>
    <row r="120" spans="1:24" s="143" customFormat="1">
      <c r="A120" s="198" t="s">
        <v>153</v>
      </c>
      <c r="B120" s="195"/>
      <c r="C120" s="261">
        <v>0</v>
      </c>
      <c r="D120" s="191"/>
      <c r="E120" s="261">
        <v>0</v>
      </c>
      <c r="F120" s="191"/>
      <c r="G120" s="261">
        <v>0</v>
      </c>
      <c r="H120" s="192"/>
      <c r="I120" s="261">
        <v>0</v>
      </c>
      <c r="J120" s="192"/>
      <c r="K120" s="261">
        <v>0</v>
      </c>
      <c r="L120" s="147"/>
      <c r="M120" s="193">
        <f t="shared" si="7"/>
        <v>0</v>
      </c>
      <c r="N120" s="142"/>
      <c r="O120"/>
      <c r="P120"/>
      <c r="Q120"/>
      <c r="R120"/>
      <c r="S120"/>
      <c r="T120"/>
      <c r="U120"/>
      <c r="V120"/>
      <c r="W120"/>
      <c r="X120"/>
    </row>
    <row r="121" spans="1:24" s="143" customFormat="1">
      <c r="A121" s="198" t="s">
        <v>154</v>
      </c>
      <c r="B121" s="195"/>
      <c r="C121" s="261">
        <v>0</v>
      </c>
      <c r="D121" s="191"/>
      <c r="E121" s="261">
        <v>0</v>
      </c>
      <c r="F121" s="191"/>
      <c r="G121" s="261">
        <v>0</v>
      </c>
      <c r="H121" s="192"/>
      <c r="I121" s="261">
        <v>0</v>
      </c>
      <c r="J121" s="192"/>
      <c r="K121" s="261">
        <v>0</v>
      </c>
      <c r="L121" s="147"/>
      <c r="M121" s="193">
        <f t="shared" si="7"/>
        <v>0</v>
      </c>
      <c r="N121" s="142"/>
      <c r="O121"/>
      <c r="P121"/>
      <c r="Q121"/>
      <c r="R121"/>
      <c r="S121"/>
      <c r="T121"/>
      <c r="U121"/>
      <c r="V121"/>
      <c r="W121"/>
      <c r="X121"/>
    </row>
    <row r="122" spans="1:24" s="143" customFormat="1">
      <c r="A122" s="198" t="s">
        <v>99</v>
      </c>
      <c r="B122" s="195"/>
      <c r="C122" s="261">
        <v>0</v>
      </c>
      <c r="D122" s="191"/>
      <c r="E122" s="261">
        <v>0</v>
      </c>
      <c r="F122" s="191"/>
      <c r="G122" s="261">
        <v>0</v>
      </c>
      <c r="H122" s="192"/>
      <c r="I122" s="261">
        <v>0</v>
      </c>
      <c r="J122" s="192"/>
      <c r="K122" s="261">
        <v>0</v>
      </c>
      <c r="L122" s="147"/>
      <c r="M122" s="193">
        <f t="shared" si="7"/>
        <v>0</v>
      </c>
      <c r="N122" s="142"/>
      <c r="O122"/>
      <c r="P122"/>
      <c r="Q122"/>
      <c r="R122"/>
      <c r="S122"/>
      <c r="T122"/>
      <c r="U122"/>
      <c r="V122"/>
      <c r="W122"/>
      <c r="X122"/>
    </row>
    <row r="123" spans="1:24" s="143" customFormat="1">
      <c r="A123" s="197" t="s">
        <v>155</v>
      </c>
      <c r="B123" s="195"/>
      <c r="C123" s="193">
        <f>SUM(C118:C122)</f>
        <v>0</v>
      </c>
      <c r="D123" s="205"/>
      <c r="E123" s="193">
        <f>SUM(E118:E122)</f>
        <v>0</v>
      </c>
      <c r="F123" s="205"/>
      <c r="G123" s="193">
        <f>SUM(G118:G122)</f>
        <v>0</v>
      </c>
      <c r="H123" s="205"/>
      <c r="I123" s="193">
        <f>SUM(I118:I122)</f>
        <v>0</v>
      </c>
      <c r="J123" s="205"/>
      <c r="K123" s="193">
        <f>SUM(K118:K122)</f>
        <v>0</v>
      </c>
      <c r="L123" s="147"/>
      <c r="M123" s="193">
        <f t="shared" si="7"/>
        <v>0</v>
      </c>
      <c r="N123" s="142"/>
      <c r="O123"/>
      <c r="P123"/>
      <c r="Q123"/>
      <c r="R123"/>
      <c r="S123"/>
      <c r="T123"/>
      <c r="U123"/>
      <c r="V123"/>
      <c r="W123"/>
      <c r="X123"/>
    </row>
    <row r="124" spans="1:24" s="143" customFormat="1">
      <c r="A124" s="197"/>
      <c r="B124" s="195"/>
      <c r="C124" s="147"/>
      <c r="D124" s="147"/>
      <c r="E124" s="147"/>
      <c r="F124" s="147"/>
      <c r="G124" s="147"/>
      <c r="H124" s="147"/>
      <c r="I124" s="147"/>
      <c r="J124" s="147"/>
      <c r="K124" s="147"/>
      <c r="L124" s="147"/>
      <c r="M124" s="147"/>
      <c r="N124" s="142"/>
      <c r="O124"/>
      <c r="P124"/>
      <c r="Q124"/>
      <c r="R124"/>
      <c r="S124"/>
      <c r="T124"/>
      <c r="U124"/>
      <c r="V124"/>
      <c r="W124"/>
      <c r="X124"/>
    </row>
    <row r="125" spans="1:24" s="143" customFormat="1">
      <c r="A125" s="197" t="s">
        <v>156</v>
      </c>
      <c r="B125" s="195"/>
      <c r="C125" s="147"/>
      <c r="D125" s="147"/>
      <c r="E125" s="147"/>
      <c r="F125" s="147"/>
      <c r="G125" s="147"/>
      <c r="H125" s="147"/>
      <c r="I125" s="147"/>
      <c r="J125" s="147"/>
      <c r="K125" s="147"/>
      <c r="L125" s="147"/>
      <c r="M125" s="147"/>
      <c r="N125" s="142"/>
      <c r="O125"/>
      <c r="P125"/>
      <c r="Q125"/>
      <c r="R125"/>
      <c r="S125"/>
      <c r="T125"/>
      <c r="U125"/>
      <c r="V125"/>
      <c r="W125"/>
      <c r="X125"/>
    </row>
    <row r="126" spans="1:24" s="143" customFormat="1">
      <c r="A126" s="198" t="s">
        <v>128</v>
      </c>
      <c r="B126" s="195"/>
      <c r="C126" s="261">
        <v>0</v>
      </c>
      <c r="D126" s="191"/>
      <c r="E126" s="261">
        <v>0</v>
      </c>
      <c r="F126" s="191"/>
      <c r="G126" s="261">
        <v>0</v>
      </c>
      <c r="H126" s="192"/>
      <c r="I126" s="261">
        <v>0</v>
      </c>
      <c r="J126" s="192"/>
      <c r="K126" s="261">
        <v>0</v>
      </c>
      <c r="L126" s="147"/>
      <c r="M126" s="193">
        <f>SUM(C126:K126)</f>
        <v>0</v>
      </c>
      <c r="N126" s="142"/>
      <c r="O126"/>
      <c r="P126"/>
      <c r="Q126"/>
      <c r="R126"/>
      <c r="S126"/>
      <c r="T126"/>
      <c r="U126"/>
      <c r="V126"/>
      <c r="W126"/>
      <c r="X126"/>
    </row>
    <row r="127" spans="1:24" s="143" customFormat="1">
      <c r="A127" s="198" t="s">
        <v>129</v>
      </c>
      <c r="B127" s="195"/>
      <c r="C127" s="261">
        <v>0</v>
      </c>
      <c r="D127" s="191"/>
      <c r="E127" s="261">
        <v>0</v>
      </c>
      <c r="F127" s="191"/>
      <c r="G127" s="261">
        <v>0</v>
      </c>
      <c r="H127" s="192"/>
      <c r="I127" s="261">
        <v>0</v>
      </c>
      <c r="J127" s="192"/>
      <c r="K127" s="261">
        <v>0</v>
      </c>
      <c r="L127" s="147"/>
      <c r="M127" s="193">
        <f>SUM(C127:K127)</f>
        <v>0</v>
      </c>
      <c r="N127" s="142"/>
      <c r="O127"/>
      <c r="P127"/>
      <c r="Q127"/>
      <c r="R127"/>
      <c r="S127"/>
      <c r="T127"/>
      <c r="U127"/>
      <c r="V127"/>
      <c r="W127"/>
      <c r="X127"/>
    </row>
    <row r="128" spans="1:24" s="143" customFormat="1">
      <c r="A128" s="198" t="s">
        <v>130</v>
      </c>
      <c r="B128" s="195"/>
      <c r="C128" s="261">
        <v>0</v>
      </c>
      <c r="D128" s="191"/>
      <c r="E128" s="261">
        <v>0</v>
      </c>
      <c r="F128" s="191"/>
      <c r="G128" s="261">
        <v>0</v>
      </c>
      <c r="H128" s="192"/>
      <c r="I128" s="261">
        <v>0</v>
      </c>
      <c r="J128" s="192"/>
      <c r="K128" s="261">
        <v>0</v>
      </c>
      <c r="L128" s="147"/>
      <c r="M128" s="193">
        <f>SUM(C128:K128)</f>
        <v>0</v>
      </c>
      <c r="N128" s="142"/>
      <c r="O128"/>
      <c r="P128"/>
      <c r="Q128"/>
      <c r="R128"/>
      <c r="S128"/>
      <c r="T128"/>
      <c r="U128"/>
      <c r="V128"/>
      <c r="W128"/>
      <c r="X128"/>
    </row>
    <row r="129" spans="1:24" s="143" customFormat="1">
      <c r="A129" s="197" t="s">
        <v>157</v>
      </c>
      <c r="B129" s="195"/>
      <c r="C129" s="193">
        <f>SUM(C126:C128)</f>
        <v>0</v>
      </c>
      <c r="D129" s="205"/>
      <c r="E129" s="193">
        <f>SUM(E126:E128)</f>
        <v>0</v>
      </c>
      <c r="F129" s="205"/>
      <c r="G129" s="193">
        <f>SUM(G126:G128)</f>
        <v>0</v>
      </c>
      <c r="H129" s="205"/>
      <c r="I129" s="193">
        <f>SUM(I126:I128)</f>
        <v>0</v>
      </c>
      <c r="J129" s="205"/>
      <c r="K129" s="193">
        <f>SUM(K126:K128)</f>
        <v>0</v>
      </c>
      <c r="L129" s="147"/>
      <c r="M129" s="193">
        <f>SUM(C129:K129)</f>
        <v>0</v>
      </c>
      <c r="N129" s="142"/>
      <c r="O129"/>
      <c r="P129"/>
      <c r="Q129"/>
      <c r="R129"/>
      <c r="S129"/>
      <c r="T129"/>
      <c r="U129"/>
      <c r="V129"/>
      <c r="W129"/>
      <c r="X129"/>
    </row>
    <row r="130" spans="1:24" s="143" customFormat="1">
      <c r="A130" s="197"/>
      <c r="B130" s="195"/>
      <c r="C130" s="147"/>
      <c r="D130" s="147"/>
      <c r="E130" s="147"/>
      <c r="F130" s="147"/>
      <c r="G130" s="147"/>
      <c r="H130" s="147"/>
      <c r="I130" s="147"/>
      <c r="J130" s="147"/>
      <c r="K130" s="147"/>
      <c r="L130" s="147"/>
      <c r="M130" s="147"/>
      <c r="N130" s="142"/>
      <c r="O130"/>
      <c r="P130"/>
      <c r="Q130"/>
      <c r="R130"/>
      <c r="S130"/>
      <c r="T130"/>
      <c r="U130"/>
      <c r="V130"/>
      <c r="W130"/>
      <c r="X130"/>
    </row>
    <row r="131" spans="1:24">
      <c r="A131" s="189" t="s">
        <v>158</v>
      </c>
      <c r="B131" s="199"/>
      <c r="C131" s="261">
        <v>0</v>
      </c>
      <c r="D131" s="191"/>
      <c r="E131" s="261">
        <v>0</v>
      </c>
      <c r="F131" s="191"/>
      <c r="G131" s="261">
        <v>0</v>
      </c>
      <c r="H131" s="192"/>
      <c r="I131" s="261">
        <v>0</v>
      </c>
      <c r="J131" s="192"/>
      <c r="K131" s="261">
        <v>0</v>
      </c>
      <c r="L131" s="200"/>
      <c r="M131" s="193">
        <f>SUM(C131:K131)</f>
        <v>0</v>
      </c>
      <c r="O131"/>
    </row>
    <row r="132" spans="1:24">
      <c r="A132" s="203"/>
      <c r="B132" s="199"/>
      <c r="C132" s="200"/>
      <c r="D132" s="200"/>
      <c r="E132" s="200"/>
      <c r="F132" s="200"/>
      <c r="G132" s="200"/>
      <c r="H132" s="200"/>
      <c r="I132" s="200" t="s">
        <v>7</v>
      </c>
      <c r="J132" s="200"/>
      <c r="K132" s="200" t="s">
        <v>7</v>
      </c>
      <c r="L132" s="200"/>
      <c r="M132" s="147"/>
      <c r="O132"/>
    </row>
    <row r="133" spans="1:24">
      <c r="A133" s="197" t="s">
        <v>159</v>
      </c>
      <c r="B133" s="199"/>
      <c r="C133" s="200"/>
      <c r="D133" s="200"/>
      <c r="E133" s="200"/>
      <c r="F133" s="200"/>
      <c r="G133" s="200"/>
      <c r="H133" s="200"/>
      <c r="I133" s="200"/>
      <c r="J133" s="200"/>
      <c r="K133" s="200"/>
      <c r="L133" s="200"/>
      <c r="M133" s="147"/>
      <c r="O133"/>
    </row>
    <row r="134" spans="1:24">
      <c r="A134" s="203" t="s">
        <v>160</v>
      </c>
      <c r="B134" s="199"/>
      <c r="C134" s="261">
        <v>0</v>
      </c>
      <c r="D134" s="191"/>
      <c r="E134" s="261">
        <v>0</v>
      </c>
      <c r="F134" s="191"/>
      <c r="G134" s="261">
        <v>0</v>
      </c>
      <c r="H134" s="192"/>
      <c r="I134" s="261">
        <v>0</v>
      </c>
      <c r="J134" s="192"/>
      <c r="K134" s="261">
        <v>0</v>
      </c>
      <c r="L134" s="200"/>
      <c r="M134" s="193">
        <f>SUM(C134:K134)</f>
        <v>0</v>
      </c>
      <c r="O134"/>
    </row>
    <row r="135" spans="1:24">
      <c r="A135" s="203" t="s">
        <v>161</v>
      </c>
      <c r="B135" s="199"/>
      <c r="C135" s="261">
        <v>0</v>
      </c>
      <c r="D135" s="191"/>
      <c r="E135" s="261">
        <v>0</v>
      </c>
      <c r="F135" s="191"/>
      <c r="G135" s="261">
        <v>0</v>
      </c>
      <c r="H135" s="192"/>
      <c r="I135" s="261">
        <v>0</v>
      </c>
      <c r="J135" s="192"/>
      <c r="K135" s="261">
        <v>0</v>
      </c>
      <c r="L135" s="200"/>
      <c r="M135" s="193">
        <f>SUM(C135:K135)</f>
        <v>0</v>
      </c>
      <c r="O135"/>
    </row>
    <row r="136" spans="1:24">
      <c r="A136" s="197" t="s">
        <v>162</v>
      </c>
      <c r="B136" s="199"/>
      <c r="C136" s="193">
        <f>SUM(C134:C135)</f>
        <v>0</v>
      </c>
      <c r="D136" s="205"/>
      <c r="E136" s="193">
        <f>SUM(E134:E135)</f>
        <v>0</v>
      </c>
      <c r="F136" s="205"/>
      <c r="G136" s="193">
        <f>SUM(G134:G135)</f>
        <v>0</v>
      </c>
      <c r="H136" s="205"/>
      <c r="I136" s="193">
        <f>SUM(I134:I135)</f>
        <v>0</v>
      </c>
      <c r="J136" s="205"/>
      <c r="K136" s="193">
        <f>SUM(K134:K135)</f>
        <v>0</v>
      </c>
      <c r="L136" s="200"/>
      <c r="M136" s="193">
        <f>SUM(C136:K136)</f>
        <v>0</v>
      </c>
      <c r="O136"/>
    </row>
    <row r="137" spans="1:24">
      <c r="A137" s="203"/>
      <c r="B137" s="199"/>
      <c r="C137" s="200"/>
      <c r="D137" s="200"/>
      <c r="E137" s="200"/>
      <c r="F137" s="200"/>
      <c r="G137" s="200"/>
      <c r="H137" s="200"/>
      <c r="I137" s="200"/>
      <c r="J137" s="200"/>
      <c r="K137" s="200"/>
      <c r="L137" s="200"/>
      <c r="M137" s="147"/>
      <c r="O137"/>
    </row>
    <row r="138" spans="1:24">
      <c r="A138" s="197" t="s">
        <v>163</v>
      </c>
      <c r="B138" s="199"/>
      <c r="C138" s="261">
        <v>0</v>
      </c>
      <c r="D138" s="191"/>
      <c r="E138" s="261">
        <v>0</v>
      </c>
      <c r="F138" s="191"/>
      <c r="G138" s="261">
        <v>0</v>
      </c>
      <c r="H138" s="192"/>
      <c r="I138" s="261">
        <v>0</v>
      </c>
      <c r="J138" s="192"/>
      <c r="K138" s="261">
        <v>0</v>
      </c>
      <c r="L138" s="200"/>
      <c r="M138" s="193">
        <f>SUM(C138:K138)</f>
        <v>0</v>
      </c>
      <c r="O138"/>
    </row>
    <row r="139" spans="1:24">
      <c r="A139" s="203"/>
      <c r="B139" s="199"/>
      <c r="C139" s="200"/>
      <c r="D139" s="200"/>
      <c r="E139" s="200"/>
      <c r="F139" s="200"/>
      <c r="G139" s="200"/>
      <c r="H139" s="200"/>
      <c r="I139" s="200"/>
      <c r="J139" s="200"/>
      <c r="K139" s="200"/>
      <c r="L139" s="200"/>
      <c r="M139" s="147"/>
      <c r="O139"/>
    </row>
    <row r="140" spans="1:24" s="136" customFormat="1">
      <c r="A140" s="204" t="s">
        <v>164</v>
      </c>
      <c r="B140" s="195"/>
      <c r="C140" s="193">
        <f>C73+C83+C91+C98+C106+C115+C123+C129+C131+C136+C138</f>
        <v>0</v>
      </c>
      <c r="D140" s="205"/>
      <c r="E140" s="193">
        <f>E73+E83+E91+E98+E106+E115+E123+E129+E131+E136+E138</f>
        <v>0</v>
      </c>
      <c r="F140" s="205"/>
      <c r="G140" s="193">
        <f>G73+G83+G91+G98+G106+G115+G123+G129+G131+G136+G138</f>
        <v>0</v>
      </c>
      <c r="H140" s="205"/>
      <c r="I140" s="193">
        <f>I73+I83+I91+I98+I106+I115+I123+I129+I131+I136+I138</f>
        <v>0</v>
      </c>
      <c r="J140" s="205"/>
      <c r="K140" s="193">
        <f>K73+K83+K91+K98+K106+K115+K123+K129+K131+K136+K138</f>
        <v>0</v>
      </c>
      <c r="L140" s="147"/>
      <c r="M140" s="193">
        <f>SUM(C140:K140)</f>
        <v>0</v>
      </c>
      <c r="N140" s="146"/>
      <c r="O140"/>
      <c r="P140"/>
      <c r="Q140"/>
      <c r="R140"/>
      <c r="S140"/>
      <c r="T140"/>
      <c r="U140"/>
      <c r="V140"/>
      <c r="W140"/>
      <c r="X140"/>
    </row>
    <row r="141" spans="1:24" s="136" customFormat="1">
      <c r="A141" s="204"/>
      <c r="B141" s="195"/>
      <c r="C141" s="147"/>
      <c r="D141" s="147"/>
      <c r="E141" s="147"/>
      <c r="F141" s="147"/>
      <c r="G141" s="147"/>
      <c r="H141" s="147"/>
      <c r="I141" s="147"/>
      <c r="J141" s="147"/>
      <c r="K141" s="147"/>
      <c r="L141" s="147"/>
      <c r="M141" s="147"/>
      <c r="N141" s="146"/>
      <c r="O141"/>
      <c r="P141"/>
      <c r="Q141"/>
      <c r="R141"/>
      <c r="S141"/>
      <c r="T141"/>
      <c r="U141"/>
      <c r="V141"/>
      <c r="W141"/>
      <c r="X141"/>
    </row>
    <row r="142" spans="1:24" s="136" customFormat="1">
      <c r="A142" s="204" t="s">
        <v>165</v>
      </c>
      <c r="B142" s="195"/>
      <c r="C142" s="193">
        <f>C140+C66</f>
        <v>0</v>
      </c>
      <c r="D142" s="205"/>
      <c r="E142" s="193">
        <f>E140+E66</f>
        <v>0</v>
      </c>
      <c r="F142" s="205"/>
      <c r="G142" s="193">
        <f>G140+G66</f>
        <v>0</v>
      </c>
      <c r="H142" s="205"/>
      <c r="I142" s="193">
        <f>I140+I66</f>
        <v>0</v>
      </c>
      <c r="J142" s="205"/>
      <c r="K142" s="193">
        <f>K140+K66</f>
        <v>0</v>
      </c>
      <c r="L142" s="147"/>
      <c r="M142" s="193">
        <f>SUM(C142:K142)</f>
        <v>0</v>
      </c>
      <c r="N142" s="146"/>
      <c r="O142"/>
      <c r="P142"/>
      <c r="Q142"/>
      <c r="R142"/>
      <c r="S142"/>
      <c r="T142"/>
      <c r="U142"/>
      <c r="V142"/>
      <c r="W142"/>
      <c r="X142"/>
    </row>
    <row r="143" spans="1:24">
      <c r="O143" s="148"/>
    </row>
    <row r="144" spans="1:24">
      <c r="J144" s="254" t="s">
        <v>25</v>
      </c>
      <c r="K144" s="255"/>
      <c r="L144" s="256"/>
      <c r="M144" s="257"/>
      <c r="O144" s="148"/>
    </row>
    <row r="145" spans="10:15">
      <c r="J145" s="300" t="s">
        <v>26</v>
      </c>
      <c r="K145" s="301"/>
      <c r="L145" s="302"/>
      <c r="M145" s="262">
        <v>0</v>
      </c>
      <c r="O145" s="148"/>
    </row>
    <row r="146" spans="10:15" ht="10" customHeight="1">
      <c r="J146" s="258"/>
      <c r="K146" s="258"/>
      <c r="L146" s="258"/>
      <c r="O146"/>
    </row>
    <row r="147" spans="10:15">
      <c r="J147" s="300" t="s">
        <v>27</v>
      </c>
      <c r="K147" s="301"/>
      <c r="L147" s="302"/>
      <c r="M147" s="262">
        <v>0</v>
      </c>
      <c r="O147"/>
    </row>
    <row r="148" spans="10:15">
      <c r="O148"/>
    </row>
    <row r="149" spans="10:15">
      <c r="J149" s="254" t="s">
        <v>166</v>
      </c>
      <c r="K149" s="255"/>
      <c r="L149" s="256"/>
      <c r="M149" s="257"/>
      <c r="O149"/>
    </row>
    <row r="150" spans="10:15">
      <c r="J150" s="294">
        <f>SUM(M147,M145,M142)</f>
        <v>0</v>
      </c>
      <c r="K150" s="295"/>
      <c r="L150" s="295"/>
      <c r="M150" s="296"/>
    </row>
  </sheetData>
  <sheetProtection algorithmName="SHA-512" hashValue="mj4DUYuRltpaBljdC4r/LcxxS6YL90dOiQ0wTbCOumWciO48EzgrPOiOO3xk6k7Yc3hTJm2LGtHpeX7uf++I4A==" saltValue="l6qs6kqP76SqiY3r3pL18A==" spinCount="100000" sheet="1" objects="1" scenarios="1"/>
  <mergeCells count="5">
    <mergeCell ref="J150:M150"/>
    <mergeCell ref="A1:M1"/>
    <mergeCell ref="A2:M3"/>
    <mergeCell ref="J145:L145"/>
    <mergeCell ref="J147:L147"/>
  </mergeCells>
  <printOptions horizontalCentered="1"/>
  <pageMargins left="0.5" right="0.5" top="0.75" bottom="0.5" header="0.5" footer="0.25"/>
  <pageSetup scale="60" fitToHeight="5" orientation="portrait" r:id="rId1"/>
  <headerFooter alignWithMargins="0">
    <oddHeader>&amp;RPAGE &amp;P OF &amp;N</oddHeader>
    <oddFooter>&amp;LRev.  11/17/04</oddFooter>
  </headerFooter>
  <rowBreaks count="1" manualBreakCount="1">
    <brk id="67" max="1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19DD8014021804B805163C0B54975F1" ma:contentTypeVersion="19" ma:contentTypeDescription="Create a new document." ma:contentTypeScope="" ma:versionID="f33101cfa132ad25f38f13775443ef55">
  <xsd:schema xmlns:xsd="http://www.w3.org/2001/XMLSchema" xmlns:xs="http://www.w3.org/2001/XMLSchema" xmlns:p="http://schemas.microsoft.com/office/2006/metadata/properties" xmlns:ns2="c812e7d1-da6a-4c2c-a6f4-969a22b4f2fa" xmlns:ns3="b5d7512d-ae0b-4ec4-9f50-23ddadfa77d5" targetNamespace="http://schemas.microsoft.com/office/2006/metadata/properties" ma:root="true" ma:fieldsID="2c84a2174227537cd77b83c91dae7c3d" ns2:_="" ns3:_="">
    <xsd:import namespace="c812e7d1-da6a-4c2c-a6f4-969a22b4f2fa"/>
    <xsd:import namespace="b5d7512d-ae0b-4ec4-9f50-23ddadfa77d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TASKFormCommonNam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12e7d1-da6a-4c2c-a6f4-969a22b4f2f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TASKFormCommonName" ma:index="22" nillable="true" ma:displayName="TASK Form Common Name" ma:format="Dropdown" ma:internalName="TASKFormCommonName">
      <xsd:simpleType>
        <xsd:restriction base="dms:Text">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5d7512d-ae0b-4ec4-9f50-23ddadfa77d5"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49b9a5d6-10c7-4d78-a611-b955f2192c12}" ma:internalName="TaxCatchAll" ma:showField="CatchAllData" ma:web="b5d7512d-ae0b-4ec4-9f50-23ddadfa77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812e7d1-da6a-4c2c-a6f4-969a22b4f2fa">
      <Terms xmlns="http://schemas.microsoft.com/office/infopath/2007/PartnerControls"/>
    </lcf76f155ced4ddcb4097134ff3c332f>
    <TaxCatchAll xmlns="b5d7512d-ae0b-4ec4-9f50-23ddadfa77d5" xsi:nil="true"/>
    <TASKFormCommonName xmlns="c812e7d1-da6a-4c2c-a6f4-969a22b4f2fa" xsi:nil="true"/>
  </documentManagement>
</p:properties>
</file>

<file path=customXml/itemProps1.xml><?xml version="1.0" encoding="utf-8"?>
<ds:datastoreItem xmlns:ds="http://schemas.openxmlformats.org/officeDocument/2006/customXml" ds:itemID="{FF23725F-1BCB-4016-BE44-39378DE469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12e7d1-da6a-4c2c-a6f4-969a22b4f2fa"/>
    <ds:schemaRef ds:uri="b5d7512d-ae0b-4ec4-9f50-23ddadfa77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3565AC4-B617-46E5-83A6-0956768E1353}">
  <ds:schemaRefs>
    <ds:schemaRef ds:uri="http://schemas.microsoft.com/sharepoint/v3/contenttype/forms"/>
  </ds:schemaRefs>
</ds:datastoreItem>
</file>

<file path=customXml/itemProps3.xml><?xml version="1.0" encoding="utf-8"?>
<ds:datastoreItem xmlns:ds="http://schemas.openxmlformats.org/officeDocument/2006/customXml" ds:itemID="{EF16E8B7-0F60-4C7E-955F-F8AC152D1F78}">
  <ds:schemaRefs>
    <ds:schemaRef ds:uri="c812e7d1-da6a-4c2c-a6f4-969a22b4f2fa"/>
    <ds:schemaRef ds:uri="http://schemas.microsoft.com/office/2006/metadata/properties"/>
    <ds:schemaRef ds:uri="http://schemas.openxmlformats.org/package/2006/metadata/core-properties"/>
    <ds:schemaRef ds:uri="http://purl.org/dc/dcmitype/"/>
    <ds:schemaRef ds:uri="http://schemas.microsoft.com/office/2006/documentManagement/types"/>
    <ds:schemaRef ds:uri="http://purl.org/dc/elements/1.1/"/>
    <ds:schemaRef ds:uri="b5d7512d-ae0b-4ec4-9f50-23ddadfa77d5"/>
    <ds:schemaRef ds:uri="http://schemas.microsoft.com/office/infopath/2007/PartnerControl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Instructions</vt:lpstr>
      <vt:lpstr>Cost Summary</vt:lpstr>
      <vt:lpstr>I-Mirror</vt:lpstr>
      <vt:lpstr>J-Cost</vt:lpstr>
      <vt:lpstr>'I-Mirror'!Print_Area</vt:lpstr>
      <vt:lpstr>'J-Cost'!Print_Area</vt:lpstr>
    </vt:vector>
  </TitlesOfParts>
  <Manager/>
  <Company>PA Department of Public Welfare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dpwuser</dc:creator>
  <cp:keywords/>
  <dc:description/>
  <cp:lastModifiedBy>Chinapoo, Nadine</cp:lastModifiedBy>
  <cp:revision/>
  <dcterms:created xsi:type="dcterms:W3CDTF">2015-12-21T15:16:30Z</dcterms:created>
  <dcterms:modified xsi:type="dcterms:W3CDTF">2025-01-16T16:53:54Z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2022-09-21T15:54:02Z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5660b3ae-918f-43d1-95bf-975b7482e094</vt:lpwstr>
  </property>
  <property fmtid="{D5CDD505-2E9C-101B-9397-08002B2CF9AE}" pid="8" name="MSIP_Label_ea60d57e-af5b-4752-ac57-3e4f28ca11dc_ContentBits">
    <vt:lpwstr>0</vt:lpwstr>
  </property>
  <property fmtid="{D5CDD505-2E9C-101B-9397-08002B2CF9AE}" pid="9" name="MediaServiceImageTags">
    <vt:lpwstr/>
  </property>
  <property fmtid="{D5CDD505-2E9C-101B-9397-08002B2CF9AE}" pid="10" name="ContentTypeId">
    <vt:lpwstr>0x010100119DD8014021804B805163C0B54975F1</vt:lpwstr>
  </property>
</Properties>
</file>